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5" ContentType="application/binary"/>
  <Override PartName="/xl/commentsmeta4" ContentType="application/binary"/>
  <Override PartName="/xl/commentsmeta6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hidePivotFieldList="1"/>
  <mc:AlternateContent xmlns:mc="http://schemas.openxmlformats.org/markup-compatibility/2006">
    <mc:Choice Requires="x15">
      <x15ac:absPath xmlns:x15ac="http://schemas.microsoft.com/office/spreadsheetml/2010/11/ac" url="/Users/raulpascualniet/Downloads/"/>
    </mc:Choice>
  </mc:AlternateContent>
  <xr:revisionPtr revIDLastSave="0" documentId="13_ncr:1_{0BB3368D-D268-7E4B-9D4B-81215A0F33E7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Inversión Inicial" sheetId="2" r:id="rId1"/>
    <sheet name="Pago de Inversiones" sheetId="3" r:id="rId2"/>
    <sheet name="Necesidades de finaciación" sheetId="4" r:id="rId3"/>
    <sheet name="Costes produción y ventas" sheetId="5" r:id="rId4"/>
    <sheet name="Liquidación de IVA" sheetId="9" r:id="rId5"/>
    <sheet name="Gasto Fijos y Variables" sheetId="6" r:id="rId6"/>
    <sheet name="Gastos de Personal" sheetId="7" r:id="rId7"/>
    <sheet name="Amortización Contable" sheetId="8" r:id="rId8"/>
    <sheet name="Flujo de Caja" sheetId="10" r:id="rId9"/>
    <sheet name="Cuenta de Resultados Mensual" sheetId="11" r:id="rId10"/>
    <sheet name="Balance" sheetId="12" r:id="rId11"/>
    <sheet name="Cuenta de Resultados Proyectada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7" roundtripDataChecksum="hkxVz6QEnThp/T+lh1GokxEFzi3uRAZTouiz+76TUdM="/>
    </ext>
  </extLst>
</workbook>
</file>

<file path=xl/calcChain.xml><?xml version="1.0" encoding="utf-8"?>
<calcChain xmlns="http://schemas.openxmlformats.org/spreadsheetml/2006/main">
  <c r="J12" i="4" l="1"/>
  <c r="H22" i="5"/>
  <c r="G56" i="5" l="1"/>
  <c r="G48" i="5"/>
  <c r="G54" i="5"/>
  <c r="M54" i="5" s="1"/>
  <c r="M55" i="5" s="1"/>
  <c r="G46" i="5"/>
  <c r="G53" i="5"/>
  <c r="G45" i="5"/>
  <c r="S56" i="5"/>
  <c r="R56" i="5"/>
  <c r="Q56" i="5"/>
  <c r="P56" i="5"/>
  <c r="O56" i="5"/>
  <c r="N56" i="5"/>
  <c r="M56" i="5"/>
  <c r="L56" i="5"/>
  <c r="K56" i="5"/>
  <c r="J56" i="5"/>
  <c r="I56" i="5"/>
  <c r="H56" i="5"/>
  <c r="N54" i="5"/>
  <c r="N55" i="5" s="1"/>
  <c r="T53" i="5"/>
  <c r="E16" i="5"/>
  <c r="E19" i="9" s="1"/>
  <c r="F16" i="5"/>
  <c r="E17" i="5"/>
  <c r="F17" i="5"/>
  <c r="G17" i="5" s="1"/>
  <c r="S48" i="5"/>
  <c r="R48" i="5"/>
  <c r="Q48" i="5"/>
  <c r="P48" i="5"/>
  <c r="O48" i="5"/>
  <c r="N48" i="5"/>
  <c r="M48" i="5"/>
  <c r="L48" i="5"/>
  <c r="K48" i="5"/>
  <c r="J48" i="5"/>
  <c r="I48" i="5"/>
  <c r="H48" i="5"/>
  <c r="M46" i="5"/>
  <c r="M47" i="5" s="1"/>
  <c r="E7" i="5"/>
  <c r="E8" i="5"/>
  <c r="G8" i="5" s="1"/>
  <c r="G38" i="5"/>
  <c r="O38" i="5" s="1"/>
  <c r="O39" i="5" s="1"/>
  <c r="I8" i="9"/>
  <c r="I9" i="9"/>
  <c r="I10" i="9"/>
  <c r="I11" i="9"/>
  <c r="I12" i="9"/>
  <c r="E12" i="13"/>
  <c r="F12" i="13"/>
  <c r="G12" i="13" s="1"/>
  <c r="D12" i="13"/>
  <c r="G11" i="13"/>
  <c r="E11" i="13"/>
  <c r="F11" i="13"/>
  <c r="D11" i="13"/>
  <c r="D31" i="6"/>
  <c r="G29" i="5"/>
  <c r="T29" i="5" s="1"/>
  <c r="E9" i="3"/>
  <c r="E12" i="3"/>
  <c r="E18" i="3"/>
  <c r="E19" i="3"/>
  <c r="E22" i="3"/>
  <c r="D6" i="2"/>
  <c r="K6" i="2"/>
  <c r="K7" i="2"/>
  <c r="F17" i="12"/>
  <c r="C18" i="13"/>
  <c r="D18" i="13" s="1"/>
  <c r="E18" i="13" s="1"/>
  <c r="F18" i="13" s="1"/>
  <c r="G18" i="13" s="1"/>
  <c r="O16" i="11"/>
  <c r="E12" i="10"/>
  <c r="Q20" i="10"/>
  <c r="F15" i="12" s="1"/>
  <c r="C29" i="12"/>
  <c r="F18" i="12"/>
  <c r="C17" i="12"/>
  <c r="F9" i="12"/>
  <c r="F8" i="12"/>
  <c r="C7" i="12"/>
  <c r="F6" i="12"/>
  <c r="O15" i="11"/>
  <c r="C16" i="13" s="1"/>
  <c r="D16" i="13" s="1"/>
  <c r="E16" i="13" s="1"/>
  <c r="F16" i="13" s="1"/>
  <c r="G16" i="13" s="1"/>
  <c r="D9" i="10"/>
  <c r="D8" i="10"/>
  <c r="C23" i="8"/>
  <c r="C16" i="12" s="1"/>
  <c r="C22" i="8"/>
  <c r="C15" i="12" s="1"/>
  <c r="C21" i="8"/>
  <c r="F21" i="8" s="1"/>
  <c r="C20" i="8"/>
  <c r="C13" i="12" s="1"/>
  <c r="C19" i="8"/>
  <c r="C12" i="12" s="1"/>
  <c r="C18" i="8"/>
  <c r="C11" i="12" s="1"/>
  <c r="C17" i="8"/>
  <c r="C10" i="12" s="1"/>
  <c r="C16" i="8"/>
  <c r="C9" i="12" s="1"/>
  <c r="C15" i="8"/>
  <c r="C8" i="12" s="1"/>
  <c r="C11" i="8"/>
  <c r="C25" i="12" s="1"/>
  <c r="C10" i="8"/>
  <c r="F10" i="8" s="1"/>
  <c r="F9" i="8"/>
  <c r="C9" i="8"/>
  <c r="C26" i="12" s="1"/>
  <c r="C8" i="8"/>
  <c r="C23" i="12" s="1"/>
  <c r="C7" i="8"/>
  <c r="C22" i="12" s="1"/>
  <c r="C6" i="8"/>
  <c r="C21" i="12" s="1"/>
  <c r="C5" i="8"/>
  <c r="C20" i="12" s="1"/>
  <c r="C28" i="7"/>
  <c r="O27" i="7"/>
  <c r="E27" i="7"/>
  <c r="E28" i="7" s="1"/>
  <c r="D27" i="7"/>
  <c r="D28" i="7" s="1"/>
  <c r="O26" i="7"/>
  <c r="E23" i="7"/>
  <c r="D23" i="7"/>
  <c r="C23" i="7"/>
  <c r="O22" i="7"/>
  <c r="G22" i="7"/>
  <c r="G23" i="7" s="1"/>
  <c r="F22" i="7"/>
  <c r="F23" i="7" s="1"/>
  <c r="E22" i="7"/>
  <c r="D22" i="7"/>
  <c r="O21" i="7"/>
  <c r="C18" i="7"/>
  <c r="D17" i="7"/>
  <c r="E17" i="7" s="1"/>
  <c r="O16" i="7"/>
  <c r="O17" i="7" s="1"/>
  <c r="C13" i="7"/>
  <c r="F12" i="7"/>
  <c r="G12" i="7" s="1"/>
  <c r="E12" i="7"/>
  <c r="E13" i="7" s="1"/>
  <c r="D12" i="7"/>
  <c r="D13" i="7" s="1"/>
  <c r="O11" i="7"/>
  <c r="O12" i="7" s="1"/>
  <c r="C8" i="7"/>
  <c r="C32" i="7" s="1"/>
  <c r="E7" i="7"/>
  <c r="E8" i="7" s="1"/>
  <c r="D7" i="7"/>
  <c r="D8" i="7" s="1"/>
  <c r="O6" i="7"/>
  <c r="O7" i="7" s="1"/>
  <c r="AV28" i="6"/>
  <c r="AR28" i="6"/>
  <c r="AN28" i="6"/>
  <c r="AJ28" i="6"/>
  <c r="AF28" i="6"/>
  <c r="AB28" i="6"/>
  <c r="X28" i="6"/>
  <c r="T28" i="6"/>
  <c r="P28" i="6"/>
  <c r="L28" i="6"/>
  <c r="H28" i="6"/>
  <c r="D28" i="6"/>
  <c r="C28" i="6"/>
  <c r="AX27" i="6"/>
  <c r="AY27" i="6" s="1"/>
  <c r="AT27" i="6"/>
  <c r="AU27" i="6" s="1"/>
  <c r="AP27" i="6"/>
  <c r="AQ27" i="6" s="1"/>
  <c r="AL27" i="6"/>
  <c r="AM27" i="6" s="1"/>
  <c r="AH27" i="6"/>
  <c r="AI27" i="6" s="1"/>
  <c r="AD27" i="6"/>
  <c r="AE27" i="6" s="1"/>
  <c r="Z27" i="6"/>
  <c r="AA27" i="6" s="1"/>
  <c r="V27" i="6"/>
  <c r="W27" i="6" s="1"/>
  <c r="R27" i="6"/>
  <c r="S27" i="6" s="1"/>
  <c r="N27" i="6"/>
  <c r="O27" i="6" s="1"/>
  <c r="J27" i="6"/>
  <c r="K27" i="6" s="1"/>
  <c r="F27" i="6"/>
  <c r="G27" i="6" s="1"/>
  <c r="AZ26" i="6"/>
  <c r="AX26" i="6"/>
  <c r="AY26" i="6" s="1"/>
  <c r="AT26" i="6"/>
  <c r="AU26" i="6" s="1"/>
  <c r="AP26" i="6"/>
  <c r="AQ26" i="6" s="1"/>
  <c r="AL26" i="6"/>
  <c r="AM26" i="6" s="1"/>
  <c r="AH26" i="6"/>
  <c r="AI26" i="6" s="1"/>
  <c r="AD26" i="6"/>
  <c r="AE26" i="6" s="1"/>
  <c r="Z26" i="6"/>
  <c r="AA26" i="6" s="1"/>
  <c r="V26" i="6"/>
  <c r="W26" i="6" s="1"/>
  <c r="R26" i="6"/>
  <c r="S26" i="6" s="1"/>
  <c r="N26" i="6"/>
  <c r="O26" i="6" s="1"/>
  <c r="J26" i="6"/>
  <c r="K26" i="6" s="1"/>
  <c r="F26" i="6"/>
  <c r="G26" i="6" s="1"/>
  <c r="AZ25" i="6"/>
  <c r="AX25" i="6"/>
  <c r="AY25" i="6" s="1"/>
  <c r="AT25" i="6"/>
  <c r="AU25" i="6" s="1"/>
  <c r="AP25" i="6"/>
  <c r="AQ25" i="6" s="1"/>
  <c r="AL25" i="6"/>
  <c r="AM25" i="6" s="1"/>
  <c r="AH25" i="6"/>
  <c r="AI25" i="6" s="1"/>
  <c r="AD25" i="6"/>
  <c r="AE25" i="6" s="1"/>
  <c r="Z25" i="6"/>
  <c r="AA25" i="6" s="1"/>
  <c r="V25" i="6"/>
  <c r="W25" i="6" s="1"/>
  <c r="R25" i="6"/>
  <c r="S25" i="6" s="1"/>
  <c r="N25" i="6"/>
  <c r="O25" i="6" s="1"/>
  <c r="J25" i="6"/>
  <c r="K25" i="6" s="1"/>
  <c r="F25" i="6"/>
  <c r="G25" i="6" s="1"/>
  <c r="AZ24" i="6"/>
  <c r="AX24" i="6"/>
  <c r="AY24" i="6" s="1"/>
  <c r="AT24" i="6"/>
  <c r="AU24" i="6" s="1"/>
  <c r="AP24" i="6"/>
  <c r="AQ24" i="6" s="1"/>
  <c r="AL24" i="6"/>
  <c r="AM24" i="6" s="1"/>
  <c r="AH24" i="6"/>
  <c r="AI24" i="6" s="1"/>
  <c r="AD24" i="6"/>
  <c r="AE24" i="6" s="1"/>
  <c r="Z24" i="6"/>
  <c r="AA24" i="6" s="1"/>
  <c r="V24" i="6"/>
  <c r="W24" i="6" s="1"/>
  <c r="R24" i="6"/>
  <c r="S24" i="6" s="1"/>
  <c r="N24" i="6"/>
  <c r="O24" i="6" s="1"/>
  <c r="J24" i="6"/>
  <c r="K24" i="6" s="1"/>
  <c r="F24" i="6"/>
  <c r="G24" i="6" s="1"/>
  <c r="AZ23" i="6"/>
  <c r="AX23" i="6"/>
  <c r="AY23" i="6" s="1"/>
  <c r="AT23" i="6"/>
  <c r="AU23" i="6" s="1"/>
  <c r="AP23" i="6"/>
  <c r="AQ23" i="6" s="1"/>
  <c r="AL23" i="6"/>
  <c r="AM23" i="6" s="1"/>
  <c r="AH23" i="6"/>
  <c r="AI23" i="6" s="1"/>
  <c r="AD23" i="6"/>
  <c r="AE23" i="6" s="1"/>
  <c r="Z23" i="6"/>
  <c r="AA23" i="6" s="1"/>
  <c r="V23" i="6"/>
  <c r="W23" i="6" s="1"/>
  <c r="R23" i="6"/>
  <c r="S23" i="6" s="1"/>
  <c r="N23" i="6"/>
  <c r="O23" i="6" s="1"/>
  <c r="J23" i="6"/>
  <c r="K23" i="6" s="1"/>
  <c r="F23" i="6"/>
  <c r="G23" i="6" s="1"/>
  <c r="AZ22" i="6"/>
  <c r="AX22" i="6"/>
  <c r="AT22" i="6"/>
  <c r="AP22" i="6"/>
  <c r="AL22" i="6"/>
  <c r="AM22" i="6" s="1"/>
  <c r="AH22" i="6"/>
  <c r="AI22" i="6" s="1"/>
  <c r="AD22" i="6"/>
  <c r="Z22" i="6"/>
  <c r="V22" i="6"/>
  <c r="R22" i="6"/>
  <c r="N22" i="6"/>
  <c r="J22" i="6"/>
  <c r="F22" i="6"/>
  <c r="AZ21" i="6"/>
  <c r="AV17" i="6"/>
  <c r="AR17" i="6"/>
  <c r="AN17" i="6"/>
  <c r="AJ17" i="6"/>
  <c r="AF17" i="6"/>
  <c r="AB17" i="6"/>
  <c r="X17" i="6"/>
  <c r="T17" i="6"/>
  <c r="P17" i="6"/>
  <c r="L17" i="6"/>
  <c r="H17" i="6"/>
  <c r="D17" i="6"/>
  <c r="C17" i="6"/>
  <c r="AZ16" i="6"/>
  <c r="AX16" i="6"/>
  <c r="AY16" i="6" s="1"/>
  <c r="AT16" i="6"/>
  <c r="AU16" i="6" s="1"/>
  <c r="AP16" i="6"/>
  <c r="AQ16" i="6" s="1"/>
  <c r="AL16" i="6"/>
  <c r="AM16" i="6" s="1"/>
  <c r="AH16" i="6"/>
  <c r="AI16" i="6" s="1"/>
  <c r="AD16" i="6"/>
  <c r="AE16" i="6" s="1"/>
  <c r="Z16" i="6"/>
  <c r="AA16" i="6" s="1"/>
  <c r="V16" i="6"/>
  <c r="W16" i="6" s="1"/>
  <c r="R16" i="6"/>
  <c r="S16" i="6" s="1"/>
  <c r="N16" i="6"/>
  <c r="O16" i="6" s="1"/>
  <c r="J16" i="6"/>
  <c r="K16" i="6" s="1"/>
  <c r="F16" i="6"/>
  <c r="G16" i="6" s="1"/>
  <c r="AZ15" i="6"/>
  <c r="AX15" i="6"/>
  <c r="AY15" i="6" s="1"/>
  <c r="AT15" i="6"/>
  <c r="AU15" i="6" s="1"/>
  <c r="AP15" i="6"/>
  <c r="AQ15" i="6" s="1"/>
  <c r="AL15" i="6"/>
  <c r="AM15" i="6" s="1"/>
  <c r="AH15" i="6"/>
  <c r="AI15" i="6" s="1"/>
  <c r="AD15" i="6"/>
  <c r="AE15" i="6" s="1"/>
  <c r="Z15" i="6"/>
  <c r="AA15" i="6" s="1"/>
  <c r="V15" i="6"/>
  <c r="W15" i="6" s="1"/>
  <c r="R15" i="6"/>
  <c r="S15" i="6" s="1"/>
  <c r="N15" i="6"/>
  <c r="O15" i="6" s="1"/>
  <c r="J15" i="6"/>
  <c r="K15" i="6" s="1"/>
  <c r="F15" i="6"/>
  <c r="G15" i="6" s="1"/>
  <c r="AZ14" i="6"/>
  <c r="AX14" i="6"/>
  <c r="AY14" i="6" s="1"/>
  <c r="AT14" i="6"/>
  <c r="AU14" i="6" s="1"/>
  <c r="AP14" i="6"/>
  <c r="AQ14" i="6" s="1"/>
  <c r="AL14" i="6"/>
  <c r="AM14" i="6" s="1"/>
  <c r="AH14" i="6"/>
  <c r="AI14" i="6" s="1"/>
  <c r="AD14" i="6"/>
  <c r="AE14" i="6" s="1"/>
  <c r="Z14" i="6"/>
  <c r="AA14" i="6" s="1"/>
  <c r="V14" i="6"/>
  <c r="W14" i="6" s="1"/>
  <c r="R14" i="6"/>
  <c r="S14" i="6" s="1"/>
  <c r="N14" i="6"/>
  <c r="O14" i="6" s="1"/>
  <c r="J14" i="6"/>
  <c r="K14" i="6" s="1"/>
  <c r="F14" i="6"/>
  <c r="G14" i="6" s="1"/>
  <c r="AZ13" i="6"/>
  <c r="AX13" i="6"/>
  <c r="AY13" i="6" s="1"/>
  <c r="AT13" i="6"/>
  <c r="AU13" i="6" s="1"/>
  <c r="AP13" i="6"/>
  <c r="AQ13" i="6" s="1"/>
  <c r="AL13" i="6"/>
  <c r="AM13" i="6" s="1"/>
  <c r="AH13" i="6"/>
  <c r="AI13" i="6" s="1"/>
  <c r="AD13" i="6"/>
  <c r="AE13" i="6" s="1"/>
  <c r="Z13" i="6"/>
  <c r="AA13" i="6" s="1"/>
  <c r="V13" i="6"/>
  <c r="W13" i="6" s="1"/>
  <c r="R13" i="6"/>
  <c r="S13" i="6" s="1"/>
  <c r="N13" i="6"/>
  <c r="O13" i="6" s="1"/>
  <c r="J13" i="6"/>
  <c r="K13" i="6" s="1"/>
  <c r="F13" i="6"/>
  <c r="G13" i="6" s="1"/>
  <c r="AZ12" i="6"/>
  <c r="AX12" i="6"/>
  <c r="AY12" i="6" s="1"/>
  <c r="AT12" i="6"/>
  <c r="AU12" i="6" s="1"/>
  <c r="AP12" i="6"/>
  <c r="AQ12" i="6" s="1"/>
  <c r="AL12" i="6"/>
  <c r="AM12" i="6" s="1"/>
  <c r="AH12" i="6"/>
  <c r="AI12" i="6" s="1"/>
  <c r="AD12" i="6"/>
  <c r="AE12" i="6" s="1"/>
  <c r="Z12" i="6"/>
  <c r="AA12" i="6" s="1"/>
  <c r="V12" i="6"/>
  <c r="W12" i="6" s="1"/>
  <c r="R12" i="6"/>
  <c r="S12" i="6" s="1"/>
  <c r="N12" i="6"/>
  <c r="O12" i="6" s="1"/>
  <c r="J12" i="6"/>
  <c r="K12" i="6" s="1"/>
  <c r="F12" i="6"/>
  <c r="G12" i="6" s="1"/>
  <c r="AZ11" i="6"/>
  <c r="AX11" i="6"/>
  <c r="AY11" i="6" s="1"/>
  <c r="AT11" i="6"/>
  <c r="AU11" i="6" s="1"/>
  <c r="AP11" i="6"/>
  <c r="AQ11" i="6" s="1"/>
  <c r="AL11" i="6"/>
  <c r="AM11" i="6" s="1"/>
  <c r="AH11" i="6"/>
  <c r="AI11" i="6" s="1"/>
  <c r="AD11" i="6"/>
  <c r="AE11" i="6" s="1"/>
  <c r="Z11" i="6"/>
  <c r="AA11" i="6" s="1"/>
  <c r="V11" i="6"/>
  <c r="W11" i="6" s="1"/>
  <c r="R11" i="6"/>
  <c r="S11" i="6" s="1"/>
  <c r="N11" i="6"/>
  <c r="O11" i="6" s="1"/>
  <c r="K11" i="6"/>
  <c r="J11" i="6"/>
  <c r="F11" i="6"/>
  <c r="G11" i="6" s="1"/>
  <c r="AZ10" i="6"/>
  <c r="AX10" i="6"/>
  <c r="AY10" i="6" s="1"/>
  <c r="AT10" i="6"/>
  <c r="AU10" i="6" s="1"/>
  <c r="AP10" i="6"/>
  <c r="AQ10" i="6" s="1"/>
  <c r="AL10" i="6"/>
  <c r="AM10" i="6" s="1"/>
  <c r="AH10" i="6"/>
  <c r="AI10" i="6" s="1"/>
  <c r="AD10" i="6"/>
  <c r="AE10" i="6" s="1"/>
  <c r="Z10" i="6"/>
  <c r="AA10" i="6" s="1"/>
  <c r="V10" i="6"/>
  <c r="W10" i="6" s="1"/>
  <c r="R10" i="6"/>
  <c r="S10" i="6" s="1"/>
  <c r="N10" i="6"/>
  <c r="O10" i="6" s="1"/>
  <c r="J10" i="6"/>
  <c r="K10" i="6" s="1"/>
  <c r="F10" i="6"/>
  <c r="G10" i="6" s="1"/>
  <c r="AZ9" i="6"/>
  <c r="AX9" i="6"/>
  <c r="AY9" i="6" s="1"/>
  <c r="AT9" i="6"/>
  <c r="AU9" i="6" s="1"/>
  <c r="AP9" i="6"/>
  <c r="AQ9" i="6" s="1"/>
  <c r="AL9" i="6"/>
  <c r="AM9" i="6" s="1"/>
  <c r="AH9" i="6"/>
  <c r="AI9" i="6" s="1"/>
  <c r="AD9" i="6"/>
  <c r="AE9" i="6" s="1"/>
  <c r="Z9" i="6"/>
  <c r="AA9" i="6" s="1"/>
  <c r="V9" i="6"/>
  <c r="W9" i="6" s="1"/>
  <c r="R9" i="6"/>
  <c r="S9" i="6" s="1"/>
  <c r="N9" i="6"/>
  <c r="O9" i="6" s="1"/>
  <c r="J9" i="6"/>
  <c r="K9" i="6" s="1"/>
  <c r="F9" i="6"/>
  <c r="G9" i="6" s="1"/>
  <c r="AZ8" i="6"/>
  <c r="AX8" i="6"/>
  <c r="AY8" i="6" s="1"/>
  <c r="AT8" i="6"/>
  <c r="AU8" i="6" s="1"/>
  <c r="AP8" i="6"/>
  <c r="AQ8" i="6" s="1"/>
  <c r="AL8" i="6"/>
  <c r="AM8" i="6" s="1"/>
  <c r="AH8" i="6"/>
  <c r="AI8" i="6" s="1"/>
  <c r="AD8" i="6"/>
  <c r="AE8" i="6" s="1"/>
  <c r="Z8" i="6"/>
  <c r="AA8" i="6" s="1"/>
  <c r="V8" i="6"/>
  <c r="W8" i="6" s="1"/>
  <c r="S8" i="6"/>
  <c r="R8" i="6"/>
  <c r="N8" i="6"/>
  <c r="O8" i="6" s="1"/>
  <c r="J8" i="6"/>
  <c r="K8" i="6" s="1"/>
  <c r="F8" i="6"/>
  <c r="G8" i="6" s="1"/>
  <c r="AZ7" i="6"/>
  <c r="AX7" i="6"/>
  <c r="AY7" i="6" s="1"/>
  <c r="AT7" i="6"/>
  <c r="AP7" i="6"/>
  <c r="AL7" i="6"/>
  <c r="AH7" i="6"/>
  <c r="AI7" i="6" s="1"/>
  <c r="AD7" i="6"/>
  <c r="Z7" i="6"/>
  <c r="V7" i="6"/>
  <c r="R7" i="6"/>
  <c r="S7" i="6" s="1"/>
  <c r="N7" i="6"/>
  <c r="J7" i="6"/>
  <c r="F7" i="6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G37" i="5"/>
  <c r="T37" i="5" s="1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G30" i="5"/>
  <c r="O30" i="5" s="1"/>
  <c r="O31" i="5" s="1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E61" i="5" s="1"/>
  <c r="G22" i="5"/>
  <c r="R22" i="5" s="1"/>
  <c r="R23" i="5" s="1"/>
  <c r="G21" i="5"/>
  <c r="T21" i="5" s="1"/>
  <c r="F15" i="5"/>
  <c r="E15" i="5"/>
  <c r="F14" i="5"/>
  <c r="E14" i="5"/>
  <c r="F13" i="5"/>
  <c r="E13" i="5"/>
  <c r="C34" i="9" s="1"/>
  <c r="E6" i="5"/>
  <c r="G6" i="5" s="1"/>
  <c r="E5" i="5"/>
  <c r="G5" i="5" s="1"/>
  <c r="E4" i="5"/>
  <c r="J13" i="4"/>
  <c r="J8" i="4"/>
  <c r="J10" i="4" s="1"/>
  <c r="C22" i="3"/>
  <c r="S22" i="3" s="1"/>
  <c r="C9" i="3"/>
  <c r="G28" i="2"/>
  <c r="D28" i="2"/>
  <c r="C23" i="3" s="1"/>
  <c r="Y23" i="3" s="1"/>
  <c r="G25" i="2"/>
  <c r="G24" i="2"/>
  <c r="D24" i="2"/>
  <c r="G23" i="2"/>
  <c r="C20" i="3" s="1"/>
  <c r="S20" i="3" s="1"/>
  <c r="G22" i="2"/>
  <c r="C19" i="3" s="1"/>
  <c r="G21" i="2"/>
  <c r="D21" i="2"/>
  <c r="C18" i="3" s="1"/>
  <c r="G20" i="2"/>
  <c r="D20" i="2"/>
  <c r="G19" i="2"/>
  <c r="D19" i="2"/>
  <c r="G16" i="2"/>
  <c r="D16" i="2"/>
  <c r="G15" i="2"/>
  <c r="D15" i="2"/>
  <c r="C15" i="3" s="1"/>
  <c r="I15" i="3" s="1"/>
  <c r="G14" i="2"/>
  <c r="D14" i="2"/>
  <c r="G13" i="2"/>
  <c r="D13" i="2"/>
  <c r="G12" i="2"/>
  <c r="D12" i="2"/>
  <c r="C12" i="3" s="1"/>
  <c r="Q12" i="3" s="1"/>
  <c r="G11" i="2"/>
  <c r="D11" i="2"/>
  <c r="K10" i="2"/>
  <c r="G10" i="2"/>
  <c r="D10" i="2"/>
  <c r="G9" i="2"/>
  <c r="D9" i="2"/>
  <c r="G8" i="2"/>
  <c r="D8" i="2"/>
  <c r="G7" i="2"/>
  <c r="D7" i="2"/>
  <c r="C7" i="3" s="1"/>
  <c r="S7" i="3" s="1"/>
  <c r="G6" i="2"/>
  <c r="C6" i="3"/>
  <c r="G6" i="3" s="1"/>
  <c r="G7" i="5" l="1"/>
  <c r="E26" i="9"/>
  <c r="C14" i="9"/>
  <c r="E8" i="9"/>
  <c r="C26" i="9"/>
  <c r="D8" i="9"/>
  <c r="E20" i="9"/>
  <c r="D20" i="9"/>
  <c r="C20" i="9"/>
  <c r="E14" i="9"/>
  <c r="D14" i="9"/>
  <c r="D26" i="9"/>
  <c r="C8" i="9"/>
  <c r="E13" i="9"/>
  <c r="D13" i="9"/>
  <c r="E25" i="9"/>
  <c r="C19" i="9"/>
  <c r="D19" i="9"/>
  <c r="D7" i="9"/>
  <c r="C25" i="9"/>
  <c r="E7" i="9"/>
  <c r="D25" i="9"/>
  <c r="C13" i="9"/>
  <c r="C7" i="9"/>
  <c r="G4" i="5"/>
  <c r="N57" i="5"/>
  <c r="M57" i="5"/>
  <c r="M49" i="5"/>
  <c r="T56" i="5"/>
  <c r="G16" i="5"/>
  <c r="O54" i="5"/>
  <c r="O55" i="5" s="1"/>
  <c r="O57" i="5" s="1"/>
  <c r="H54" i="5"/>
  <c r="H55" i="5" s="1"/>
  <c r="H57" i="5" s="1"/>
  <c r="I54" i="5"/>
  <c r="I55" i="5" s="1"/>
  <c r="I57" i="5" s="1"/>
  <c r="Q54" i="5"/>
  <c r="Q55" i="5" s="1"/>
  <c r="Q57" i="5" s="1"/>
  <c r="J54" i="5"/>
  <c r="J55" i="5" s="1"/>
  <c r="J57" i="5" s="1"/>
  <c r="R54" i="5"/>
  <c r="R55" i="5" s="1"/>
  <c r="R57" i="5" s="1"/>
  <c r="K54" i="5"/>
  <c r="K55" i="5" s="1"/>
  <c r="K57" i="5" s="1"/>
  <c r="S54" i="5"/>
  <c r="S55" i="5" s="1"/>
  <c r="S57" i="5" s="1"/>
  <c r="L54" i="5"/>
  <c r="L55" i="5" s="1"/>
  <c r="L57" i="5" s="1"/>
  <c r="G55" i="5"/>
  <c r="P54" i="5"/>
  <c r="P55" i="5" s="1"/>
  <c r="P57" i="5" s="1"/>
  <c r="T48" i="5"/>
  <c r="G14" i="5"/>
  <c r="N46" i="5"/>
  <c r="N47" i="5" s="1"/>
  <c r="N49" i="5" s="1"/>
  <c r="P46" i="5"/>
  <c r="P47" i="5" s="1"/>
  <c r="P49" i="5" s="1"/>
  <c r="I46" i="5"/>
  <c r="I47" i="5" s="1"/>
  <c r="I49" i="5" s="1"/>
  <c r="Q46" i="5"/>
  <c r="Q47" i="5" s="1"/>
  <c r="Q49" i="5" s="1"/>
  <c r="O46" i="5"/>
  <c r="O47" i="5" s="1"/>
  <c r="O49" i="5" s="1"/>
  <c r="J46" i="5"/>
  <c r="J47" i="5" s="1"/>
  <c r="J49" i="5" s="1"/>
  <c r="R46" i="5"/>
  <c r="R47" i="5" s="1"/>
  <c r="R49" i="5" s="1"/>
  <c r="K46" i="5"/>
  <c r="K47" i="5" s="1"/>
  <c r="K49" i="5" s="1"/>
  <c r="S46" i="5"/>
  <c r="S47" i="5" s="1"/>
  <c r="S49" i="5" s="1"/>
  <c r="L46" i="5"/>
  <c r="L47" i="5" s="1"/>
  <c r="L49" i="5" s="1"/>
  <c r="H46" i="5"/>
  <c r="H47" i="5" s="1"/>
  <c r="H49" i="5" s="1"/>
  <c r="O33" i="5"/>
  <c r="G23" i="5"/>
  <c r="O41" i="5"/>
  <c r="L7" i="11"/>
  <c r="D7" i="11"/>
  <c r="G7" i="11"/>
  <c r="E7" i="11"/>
  <c r="H30" i="5"/>
  <c r="H31" i="5" s="1"/>
  <c r="H33" i="5" s="1"/>
  <c r="Q30" i="5"/>
  <c r="Q31" i="5" s="1"/>
  <c r="Q33" i="5" s="1"/>
  <c r="H38" i="5"/>
  <c r="H39" i="5" s="1"/>
  <c r="H41" i="5" s="1"/>
  <c r="I30" i="5"/>
  <c r="I31" i="5" s="1"/>
  <c r="I33" i="5" s="1"/>
  <c r="R30" i="5"/>
  <c r="R31" i="5" s="1"/>
  <c r="R33" i="5" s="1"/>
  <c r="I38" i="5"/>
  <c r="I39" i="5" s="1"/>
  <c r="I41" i="5" s="1"/>
  <c r="J30" i="5"/>
  <c r="J31" i="5" s="1"/>
  <c r="J33" i="5" s="1"/>
  <c r="S30" i="5"/>
  <c r="S31" i="5" s="1"/>
  <c r="S33" i="5" s="1"/>
  <c r="J38" i="5"/>
  <c r="J39" i="5" s="1"/>
  <c r="J41" i="5" s="1"/>
  <c r="K30" i="5"/>
  <c r="K31" i="5" s="1"/>
  <c r="K33" i="5" s="1"/>
  <c r="M38" i="5"/>
  <c r="M39" i="5" s="1"/>
  <c r="M41" i="5" s="1"/>
  <c r="L30" i="5"/>
  <c r="L31" i="5" s="1"/>
  <c r="L33" i="5" s="1"/>
  <c r="P38" i="5"/>
  <c r="P39" i="5" s="1"/>
  <c r="P41" i="5" s="1"/>
  <c r="G31" i="5"/>
  <c r="G33" i="5" s="1"/>
  <c r="M30" i="5"/>
  <c r="M31" i="5" s="1"/>
  <c r="M33" i="5" s="1"/>
  <c r="Q38" i="5"/>
  <c r="Q39" i="5" s="1"/>
  <c r="Q41" i="5" s="1"/>
  <c r="K22" i="5"/>
  <c r="K23" i="5" s="1"/>
  <c r="K25" i="5" s="1"/>
  <c r="L22" i="5"/>
  <c r="L23" i="5" s="1"/>
  <c r="L25" i="5" s="1"/>
  <c r="N30" i="5"/>
  <c r="N31" i="5" s="1"/>
  <c r="N33" i="5" s="1"/>
  <c r="R38" i="5"/>
  <c r="R39" i="5" s="1"/>
  <c r="R41" i="5" s="1"/>
  <c r="G15" i="5"/>
  <c r="S22" i="5"/>
  <c r="S23" i="5" s="1"/>
  <c r="S25" i="5" s="1"/>
  <c r="P30" i="5"/>
  <c r="P31" i="5" s="1"/>
  <c r="P33" i="5" s="1"/>
  <c r="AD28" i="6"/>
  <c r="AI17" i="6"/>
  <c r="J10" i="11" s="1"/>
  <c r="N28" i="6"/>
  <c r="AT28" i="6"/>
  <c r="AZ27" i="6"/>
  <c r="S17" i="6"/>
  <c r="F10" i="11" s="1"/>
  <c r="AI28" i="6"/>
  <c r="J11" i="11" s="1"/>
  <c r="R28" i="6"/>
  <c r="AX28" i="6"/>
  <c r="AM28" i="6"/>
  <c r="K11" i="11" s="1"/>
  <c r="AT17" i="6"/>
  <c r="V28" i="6"/>
  <c r="T32" i="5"/>
  <c r="E6" i="3"/>
  <c r="E20" i="3"/>
  <c r="E23" i="3"/>
  <c r="E15" i="3"/>
  <c r="E7" i="3"/>
  <c r="W22" i="3"/>
  <c r="U22" i="3"/>
  <c r="Y22" i="3"/>
  <c r="AA22" i="3"/>
  <c r="G22" i="3"/>
  <c r="I22" i="3"/>
  <c r="K22" i="3"/>
  <c r="F11" i="8"/>
  <c r="F7" i="8"/>
  <c r="F5" i="8"/>
  <c r="C17" i="3"/>
  <c r="E17" i="3" s="1"/>
  <c r="K8" i="2"/>
  <c r="F23" i="8"/>
  <c r="F22" i="8"/>
  <c r="F16" i="8"/>
  <c r="K13" i="2"/>
  <c r="C13" i="3"/>
  <c r="C10" i="3"/>
  <c r="C14" i="3"/>
  <c r="F18" i="8"/>
  <c r="F19" i="8"/>
  <c r="C11" i="3"/>
  <c r="C8" i="3"/>
  <c r="F20" i="8"/>
  <c r="W15" i="3"/>
  <c r="J9" i="4"/>
  <c r="F15" i="8"/>
  <c r="D11" i="10"/>
  <c r="AC19" i="3"/>
  <c r="M19" i="3"/>
  <c r="O19" i="3" s="1"/>
  <c r="AA19" i="3"/>
  <c r="K19" i="3"/>
  <c r="Y19" i="3"/>
  <c r="I19" i="3"/>
  <c r="W19" i="3"/>
  <c r="G19" i="3"/>
  <c r="U19" i="3"/>
  <c r="Q19" i="3"/>
  <c r="S19" i="3"/>
  <c r="AC13" i="3"/>
  <c r="AA13" i="3"/>
  <c r="K13" i="3"/>
  <c r="AC6" i="3"/>
  <c r="K6" i="3"/>
  <c r="Y6" i="3"/>
  <c r="AA6" i="3"/>
  <c r="I6" i="3"/>
  <c r="Q6" i="3"/>
  <c r="W6" i="3"/>
  <c r="U6" i="3"/>
  <c r="S6" i="3"/>
  <c r="M6" i="3"/>
  <c r="G22" i="6"/>
  <c r="G28" i="6" s="1"/>
  <c r="F28" i="6"/>
  <c r="K12" i="3"/>
  <c r="W7" i="3"/>
  <c r="AA7" i="3"/>
  <c r="AC18" i="3"/>
  <c r="M18" i="3"/>
  <c r="O18" i="3" s="1"/>
  <c r="AA18" i="3"/>
  <c r="K18" i="3"/>
  <c r="Y18" i="3"/>
  <c r="I18" i="3"/>
  <c r="W18" i="3"/>
  <c r="G18" i="3"/>
  <c r="U18" i="3"/>
  <c r="S18" i="3"/>
  <c r="K7" i="3"/>
  <c r="AC7" i="3"/>
  <c r="M9" i="3"/>
  <c r="O9" i="3" s="1"/>
  <c r="I23" i="3"/>
  <c r="AC12" i="3"/>
  <c r="M12" i="3"/>
  <c r="O12" i="3" s="1"/>
  <c r="Y12" i="3"/>
  <c r="I12" i="3"/>
  <c r="W12" i="3"/>
  <c r="G12" i="3"/>
  <c r="K12" i="2"/>
  <c r="C24" i="3"/>
  <c r="E24" i="3" s="1"/>
  <c r="M7" i="3"/>
  <c r="O7" i="3" s="1"/>
  <c r="S12" i="3"/>
  <c r="AD17" i="6"/>
  <c r="Y7" i="3"/>
  <c r="Y15" i="3"/>
  <c r="W23" i="3"/>
  <c r="G23" i="3"/>
  <c r="U23" i="3"/>
  <c r="S23" i="3"/>
  <c r="Q23" i="3"/>
  <c r="AC23" i="3"/>
  <c r="M23" i="3"/>
  <c r="O23" i="3" s="1"/>
  <c r="AA23" i="3"/>
  <c r="K23" i="3"/>
  <c r="I7" i="3"/>
  <c r="AA15" i="3"/>
  <c r="C7" i="11"/>
  <c r="T24" i="5"/>
  <c r="K7" i="11"/>
  <c r="J7" i="11"/>
  <c r="V17" i="6"/>
  <c r="W7" i="6"/>
  <c r="W17" i="6" s="1"/>
  <c r="H10" i="11" s="1"/>
  <c r="K10" i="3"/>
  <c r="G15" i="3"/>
  <c r="F17" i="6"/>
  <c r="G7" i="6"/>
  <c r="G17" i="6" s="1"/>
  <c r="Y9" i="3"/>
  <c r="I9" i="3"/>
  <c r="W9" i="3"/>
  <c r="G9" i="3"/>
  <c r="S9" i="3"/>
  <c r="K9" i="3"/>
  <c r="Q20" i="3"/>
  <c r="AC20" i="3"/>
  <c r="M20" i="3"/>
  <c r="O20" i="3" s="1"/>
  <c r="K20" i="3"/>
  <c r="AA20" i="3"/>
  <c r="Y20" i="3"/>
  <c r="I20" i="3"/>
  <c r="W20" i="3"/>
  <c r="G20" i="3"/>
  <c r="Q9" i="3"/>
  <c r="U12" i="3"/>
  <c r="Q18" i="3"/>
  <c r="Q7" i="3"/>
  <c r="U9" i="3"/>
  <c r="AA12" i="3"/>
  <c r="T40" i="5"/>
  <c r="AC9" i="3"/>
  <c r="G7" i="3"/>
  <c r="U15" i="3"/>
  <c r="S15" i="3"/>
  <c r="Q15" i="3"/>
  <c r="AC15" i="3"/>
  <c r="M15" i="3"/>
  <c r="O15" i="3" s="1"/>
  <c r="U20" i="3"/>
  <c r="C16" i="3"/>
  <c r="E16" i="3" s="1"/>
  <c r="C21" i="3"/>
  <c r="E21" i="3" s="1"/>
  <c r="U7" i="3"/>
  <c r="AA9" i="3"/>
  <c r="K15" i="3"/>
  <c r="R25" i="5"/>
  <c r="N17" i="6"/>
  <c r="AL17" i="6"/>
  <c r="AM7" i="6"/>
  <c r="AM17" i="6" s="1"/>
  <c r="K10" i="11" s="1"/>
  <c r="P6" i="10"/>
  <c r="P11" i="10" s="1"/>
  <c r="H6" i="10"/>
  <c r="H11" i="10" s="1"/>
  <c r="O6" i="10"/>
  <c r="O11" i="10" s="1"/>
  <c r="G6" i="10"/>
  <c r="G11" i="10" s="1"/>
  <c r="N6" i="10"/>
  <c r="N11" i="10" s="1"/>
  <c r="F6" i="10"/>
  <c r="F11" i="10" s="1"/>
  <c r="M6" i="10"/>
  <c r="M11" i="10" s="1"/>
  <c r="E6" i="10"/>
  <c r="E11" i="10" s="1"/>
  <c r="L6" i="10"/>
  <c r="L11" i="10" s="1"/>
  <c r="K6" i="10"/>
  <c r="K11" i="10" s="1"/>
  <c r="J6" i="10"/>
  <c r="J11" i="10" s="1"/>
  <c r="I6" i="10"/>
  <c r="I11" i="10" s="1"/>
  <c r="J28" i="6"/>
  <c r="K22" i="6"/>
  <c r="K28" i="6" s="1"/>
  <c r="D11" i="11" s="1"/>
  <c r="AP28" i="6"/>
  <c r="AQ22" i="6"/>
  <c r="AQ28" i="6" s="1"/>
  <c r="L11" i="11" s="1"/>
  <c r="F17" i="7"/>
  <c r="E18" i="7"/>
  <c r="E32" i="7" s="1"/>
  <c r="M22" i="5"/>
  <c r="M23" i="5" s="1"/>
  <c r="M7" i="11"/>
  <c r="K38" i="5"/>
  <c r="K39" i="5" s="1"/>
  <c r="K41" i="5" s="1"/>
  <c r="S38" i="5"/>
  <c r="S39" i="5" s="1"/>
  <c r="S41" i="5" s="1"/>
  <c r="J17" i="6"/>
  <c r="Z17" i="6"/>
  <c r="AP17" i="6"/>
  <c r="C9" i="11"/>
  <c r="M22" i="3"/>
  <c r="O22" i="3" s="1"/>
  <c r="AC22" i="3"/>
  <c r="I13" i="10"/>
  <c r="P13" i="10"/>
  <c r="H13" i="10"/>
  <c r="O13" i="10"/>
  <c r="G13" i="10"/>
  <c r="N13" i="10"/>
  <c r="F13" i="10"/>
  <c r="M13" i="10"/>
  <c r="E13" i="10"/>
  <c r="L13" i="10"/>
  <c r="K13" i="10"/>
  <c r="J13" i="10"/>
  <c r="G13" i="5"/>
  <c r="N22" i="5"/>
  <c r="N23" i="5" s="1"/>
  <c r="F7" i="11"/>
  <c r="N7" i="11"/>
  <c r="L38" i="5"/>
  <c r="L39" i="5" s="1"/>
  <c r="L41" i="5" s="1"/>
  <c r="G39" i="5"/>
  <c r="K7" i="6"/>
  <c r="K17" i="6" s="1"/>
  <c r="AA7" i="6"/>
  <c r="AA17" i="6" s="1"/>
  <c r="AQ7" i="6"/>
  <c r="AQ17" i="6" s="1"/>
  <c r="L10" i="11" s="1"/>
  <c r="O22" i="5"/>
  <c r="O23" i="5" s="1"/>
  <c r="Q22" i="3"/>
  <c r="H23" i="5"/>
  <c r="P22" i="5"/>
  <c r="P23" i="5" s="1"/>
  <c r="H7" i="11"/>
  <c r="G25" i="5"/>
  <c r="N38" i="5"/>
  <c r="N39" i="5" s="1"/>
  <c r="N41" i="5" s="1"/>
  <c r="O7" i="6"/>
  <c r="O17" i="6" s="1"/>
  <c r="E10" i="11" s="1"/>
  <c r="AE7" i="6"/>
  <c r="AE17" i="6" s="1"/>
  <c r="I10" i="11" s="1"/>
  <c r="AU7" i="6"/>
  <c r="AU17" i="6" s="1"/>
  <c r="M10" i="11" s="1"/>
  <c r="AA22" i="6"/>
  <c r="AA28" i="6" s="1"/>
  <c r="Z28" i="6"/>
  <c r="I22" i="5"/>
  <c r="I23" i="5" s="1"/>
  <c r="Q22" i="5"/>
  <c r="Q23" i="5" s="1"/>
  <c r="I7" i="11"/>
  <c r="R17" i="6"/>
  <c r="AH17" i="6"/>
  <c r="AX17" i="6"/>
  <c r="H12" i="7"/>
  <c r="G13" i="7"/>
  <c r="J22" i="5"/>
  <c r="J23" i="5" s="1"/>
  <c r="C7" i="13"/>
  <c r="D7" i="13" s="1"/>
  <c r="E7" i="13" s="1"/>
  <c r="F7" i="13" s="1"/>
  <c r="G7" i="13" s="1"/>
  <c r="AY17" i="6"/>
  <c r="N10" i="11" s="1"/>
  <c r="D32" i="7"/>
  <c r="O22" i="6"/>
  <c r="O28" i="6" s="1"/>
  <c r="E11" i="11" s="1"/>
  <c r="AE22" i="6"/>
  <c r="AE28" i="6" s="1"/>
  <c r="I11" i="11" s="1"/>
  <c r="AU22" i="6"/>
  <c r="AU28" i="6" s="1"/>
  <c r="M11" i="11" s="1"/>
  <c r="AH28" i="6"/>
  <c r="C24" i="12"/>
  <c r="S22" i="6"/>
  <c r="S28" i="6" s="1"/>
  <c r="F11" i="11" s="1"/>
  <c r="AY22" i="6"/>
  <c r="AY28" i="6" s="1"/>
  <c r="N11" i="11" s="1"/>
  <c r="F13" i="7"/>
  <c r="D18" i="7"/>
  <c r="F6" i="8"/>
  <c r="C14" i="12"/>
  <c r="AL28" i="6"/>
  <c r="F7" i="7"/>
  <c r="H22" i="7"/>
  <c r="F27" i="7"/>
  <c r="F17" i="8"/>
  <c r="W22" i="6"/>
  <c r="W28" i="6" s="1"/>
  <c r="F8" i="8"/>
  <c r="G57" i="5" l="1"/>
  <c r="T57" i="5" s="1"/>
  <c r="T55" i="5"/>
  <c r="G47" i="5"/>
  <c r="T45" i="5"/>
  <c r="T47" i="5"/>
  <c r="M6" i="11"/>
  <c r="M8" i="11" s="1"/>
  <c r="T33" i="5"/>
  <c r="T31" i="5"/>
  <c r="D21" i="9"/>
  <c r="E21" i="9"/>
  <c r="D27" i="9"/>
  <c r="G10" i="3"/>
  <c r="E10" i="3"/>
  <c r="I14" i="3"/>
  <c r="E14" i="3"/>
  <c r="AA10" i="3"/>
  <c r="Y13" i="3"/>
  <c r="E13" i="3"/>
  <c r="AC10" i="3"/>
  <c r="W10" i="3"/>
  <c r="Q13" i="3"/>
  <c r="Q10" i="3"/>
  <c r="U14" i="3"/>
  <c r="M10" i="3"/>
  <c r="O10" i="3" s="1"/>
  <c r="M8" i="3"/>
  <c r="O8" i="3" s="1"/>
  <c r="E8" i="3"/>
  <c r="U10" i="3"/>
  <c r="S13" i="3"/>
  <c r="U11" i="3"/>
  <c r="E11" i="3"/>
  <c r="I10" i="3"/>
  <c r="AD10" i="3" s="1"/>
  <c r="AA14" i="3"/>
  <c r="G13" i="3"/>
  <c r="Y10" i="3"/>
  <c r="M14" i="3"/>
  <c r="O14" i="3" s="1"/>
  <c r="I13" i="3"/>
  <c r="U17" i="3"/>
  <c r="G17" i="3"/>
  <c r="K17" i="3"/>
  <c r="W17" i="3"/>
  <c r="I17" i="3"/>
  <c r="Y17" i="3"/>
  <c r="Q17" i="3"/>
  <c r="AC14" i="3"/>
  <c r="AA11" i="3"/>
  <c r="W14" i="3"/>
  <c r="S14" i="3"/>
  <c r="M11" i="3"/>
  <c r="O11" i="3" s="1"/>
  <c r="I11" i="3"/>
  <c r="AC11" i="3"/>
  <c r="Y11" i="3"/>
  <c r="S11" i="3"/>
  <c r="G11" i="3"/>
  <c r="W11" i="3"/>
  <c r="Q11" i="3"/>
  <c r="S10" i="3"/>
  <c r="K11" i="3"/>
  <c r="U13" i="3"/>
  <c r="S17" i="3"/>
  <c r="AA17" i="3"/>
  <c r="AC17" i="3"/>
  <c r="M17" i="3"/>
  <c r="O17" i="3" s="1"/>
  <c r="F24" i="8"/>
  <c r="C18" i="12" s="1"/>
  <c r="C6" i="12" s="1"/>
  <c r="G8" i="3"/>
  <c r="Q8" i="3"/>
  <c r="AA8" i="3"/>
  <c r="G14" i="3"/>
  <c r="AD14" i="3" s="1"/>
  <c r="Y14" i="3"/>
  <c r="Q14" i="3"/>
  <c r="K8" i="3"/>
  <c r="W13" i="3"/>
  <c r="S8" i="3"/>
  <c r="I8" i="3"/>
  <c r="U8" i="3"/>
  <c r="M13" i="3"/>
  <c r="O13" i="3" s="1"/>
  <c r="K14" i="3"/>
  <c r="Y8" i="3"/>
  <c r="W8" i="3"/>
  <c r="AD9" i="3"/>
  <c r="AC8" i="3"/>
  <c r="AD12" i="3"/>
  <c r="E9" i="11"/>
  <c r="G12" i="10"/>
  <c r="F18" i="7"/>
  <c r="G17" i="7"/>
  <c r="Y16" i="3"/>
  <c r="W16" i="3"/>
  <c r="G16" i="3"/>
  <c r="U16" i="3"/>
  <c r="S16" i="3"/>
  <c r="Q16" i="3"/>
  <c r="AC16" i="3"/>
  <c r="AA16" i="3"/>
  <c r="M16" i="3"/>
  <c r="O16" i="3" s="1"/>
  <c r="K16" i="3"/>
  <c r="I16" i="3"/>
  <c r="D15" i="9"/>
  <c r="D9" i="9"/>
  <c r="AD7" i="3"/>
  <c r="C10" i="11"/>
  <c r="C12" i="13"/>
  <c r="F6" i="11"/>
  <c r="F8" i="11" s="1"/>
  <c r="I22" i="7"/>
  <c r="H23" i="7"/>
  <c r="G7" i="7"/>
  <c r="F8" i="7"/>
  <c r="D9" i="11"/>
  <c r="F12" i="10"/>
  <c r="K6" i="11"/>
  <c r="K8" i="11" s="1"/>
  <c r="P25" i="5"/>
  <c r="D10" i="11"/>
  <c r="G10" i="11"/>
  <c r="C21" i="9"/>
  <c r="D32" i="6"/>
  <c r="C11" i="13" s="1"/>
  <c r="C11" i="11"/>
  <c r="C6" i="11"/>
  <c r="H25" i="5"/>
  <c r="G41" i="5"/>
  <c r="T41" i="5" s="1"/>
  <c r="T39" i="5"/>
  <c r="AD22" i="3"/>
  <c r="AD18" i="3"/>
  <c r="G27" i="7"/>
  <c r="F28" i="7"/>
  <c r="G6" i="11"/>
  <c r="G8" i="11" s="1"/>
  <c r="O7" i="11"/>
  <c r="AD20" i="3"/>
  <c r="AD19" i="3"/>
  <c r="H13" i="7"/>
  <c r="I12" i="7"/>
  <c r="E6" i="11"/>
  <c r="E8" i="11" s="1"/>
  <c r="J25" i="5"/>
  <c r="T23" i="5"/>
  <c r="C6" i="13"/>
  <c r="E15" i="9"/>
  <c r="N6" i="11"/>
  <c r="N8" i="11" s="1"/>
  <c r="F12" i="8"/>
  <c r="G11" i="11"/>
  <c r="H11" i="11"/>
  <c r="L6" i="11"/>
  <c r="L8" i="11" s="1"/>
  <c r="Q25" i="5"/>
  <c r="E9" i="9"/>
  <c r="AD23" i="3"/>
  <c r="Y24" i="3"/>
  <c r="I24" i="3"/>
  <c r="W24" i="3"/>
  <c r="G24" i="3"/>
  <c r="U24" i="3"/>
  <c r="S24" i="3"/>
  <c r="Q24" i="3"/>
  <c r="AC24" i="3"/>
  <c r="M24" i="3"/>
  <c r="O24" i="3" s="1"/>
  <c r="AA24" i="3"/>
  <c r="K24" i="3"/>
  <c r="C25" i="3"/>
  <c r="H6" i="11"/>
  <c r="H8" i="11" s="1"/>
  <c r="M25" i="5"/>
  <c r="D6" i="11"/>
  <c r="D8" i="11" s="1"/>
  <c r="I25" i="5"/>
  <c r="J6" i="11"/>
  <c r="J8" i="11" s="1"/>
  <c r="O25" i="5"/>
  <c r="I6" i="11"/>
  <c r="I8" i="11" s="1"/>
  <c r="N25" i="5"/>
  <c r="C27" i="9"/>
  <c r="E27" i="9"/>
  <c r="S21" i="3"/>
  <c r="Q21" i="3"/>
  <c r="M21" i="3"/>
  <c r="AC21" i="3"/>
  <c r="AA21" i="3"/>
  <c r="K21" i="3"/>
  <c r="Y21" i="3"/>
  <c r="I21" i="3"/>
  <c r="G21" i="3"/>
  <c r="U21" i="3"/>
  <c r="W21" i="3"/>
  <c r="AD15" i="3"/>
  <c r="O6" i="3"/>
  <c r="G49" i="5" l="1"/>
  <c r="E60" i="5"/>
  <c r="T25" i="5"/>
  <c r="I7" i="9"/>
  <c r="C9" i="9"/>
  <c r="H14" i="10" s="1"/>
  <c r="C15" i="9"/>
  <c r="K14" i="10" s="1"/>
  <c r="AD11" i="3"/>
  <c r="AC25" i="3"/>
  <c r="P17" i="10" s="1"/>
  <c r="AD8" i="3"/>
  <c r="Q25" i="3"/>
  <c r="J17" i="10" s="1"/>
  <c r="M25" i="3"/>
  <c r="H17" i="10" s="1"/>
  <c r="I25" i="3"/>
  <c r="F17" i="10" s="1"/>
  <c r="F18" i="10" s="1"/>
  <c r="F19" i="10" s="1"/>
  <c r="W25" i="3"/>
  <c r="M17" i="10" s="1"/>
  <c r="AD17" i="3"/>
  <c r="AD13" i="3"/>
  <c r="Y25" i="3"/>
  <c r="N17" i="10" s="1"/>
  <c r="S25" i="3"/>
  <c r="K17" i="10" s="1"/>
  <c r="K25" i="3"/>
  <c r="G17" i="10" s="1"/>
  <c r="G18" i="10" s="1"/>
  <c r="G19" i="10" s="1"/>
  <c r="G25" i="3"/>
  <c r="E17" i="10" s="1"/>
  <c r="E18" i="10" s="1"/>
  <c r="E19" i="10" s="1"/>
  <c r="AA25" i="3"/>
  <c r="O17" i="10" s="1"/>
  <c r="U25" i="3"/>
  <c r="L17" i="10" s="1"/>
  <c r="C8" i="13"/>
  <c r="C9" i="13" s="1"/>
  <c r="D6" i="13"/>
  <c r="N14" i="10"/>
  <c r="H7" i="7"/>
  <c r="G8" i="7"/>
  <c r="AD16" i="3"/>
  <c r="G18" i="7"/>
  <c r="H17" i="7"/>
  <c r="I13" i="7"/>
  <c r="J12" i="7"/>
  <c r="O6" i="11"/>
  <c r="C8" i="11"/>
  <c r="J12" i="11"/>
  <c r="I12" i="11"/>
  <c r="H12" i="11"/>
  <c r="C13" i="13"/>
  <c r="D13" i="13" s="1"/>
  <c r="E13" i="13" s="1"/>
  <c r="F13" i="13" s="1"/>
  <c r="G13" i="13" s="1"/>
  <c r="G12" i="11"/>
  <c r="C27" i="12"/>
  <c r="C19" i="12" s="1"/>
  <c r="C5" i="12" s="1"/>
  <c r="N12" i="11"/>
  <c r="F12" i="11"/>
  <c r="M12" i="11"/>
  <c r="E12" i="11"/>
  <c r="E13" i="11" s="1"/>
  <c r="E14" i="11" s="1"/>
  <c r="E17" i="11" s="1"/>
  <c r="E19" i="11" s="1"/>
  <c r="L12" i="11"/>
  <c r="D12" i="11"/>
  <c r="D13" i="11" s="1"/>
  <c r="D14" i="11" s="1"/>
  <c r="D17" i="11" s="1"/>
  <c r="D19" i="11" s="1"/>
  <c r="K12" i="11"/>
  <c r="C12" i="11"/>
  <c r="AD6" i="3"/>
  <c r="J22" i="7"/>
  <c r="I23" i="7"/>
  <c r="O10" i="11"/>
  <c r="AD24" i="3"/>
  <c r="F32" i="7"/>
  <c r="O21" i="3"/>
  <c r="O25" i="3" s="1"/>
  <c r="F19" i="12"/>
  <c r="F14" i="12" s="1"/>
  <c r="P14" i="10"/>
  <c r="H27" i="7"/>
  <c r="G28" i="7"/>
  <c r="O11" i="11"/>
  <c r="E25" i="3"/>
  <c r="AD21" i="3"/>
  <c r="E62" i="5" l="1"/>
  <c r="T49" i="5"/>
  <c r="I6" i="9"/>
  <c r="I17" i="10"/>
  <c r="J15" i="4"/>
  <c r="J17" i="4" s="1"/>
  <c r="J19" i="4" s="1"/>
  <c r="K11" i="2" s="1"/>
  <c r="K14" i="2" s="1"/>
  <c r="K16" i="2" s="1"/>
  <c r="K22" i="7"/>
  <c r="J23" i="7"/>
  <c r="J13" i="7"/>
  <c r="K12" i="7"/>
  <c r="D17" i="10"/>
  <c r="D18" i="10" s="1"/>
  <c r="D19" i="10" s="1"/>
  <c r="D21" i="10" s="1"/>
  <c r="E21" i="10" s="1"/>
  <c r="F21" i="10" s="1"/>
  <c r="G21" i="10" s="1"/>
  <c r="AD25" i="3"/>
  <c r="H18" i="7"/>
  <c r="I17" i="7"/>
  <c r="D8" i="13"/>
  <c r="D9" i="13" s="1"/>
  <c r="E6" i="13"/>
  <c r="I27" i="7"/>
  <c r="H28" i="7"/>
  <c r="F9" i="11"/>
  <c r="H12" i="10"/>
  <c r="H18" i="10" s="1"/>
  <c r="H19" i="10" s="1"/>
  <c r="O12" i="11"/>
  <c r="C13" i="11"/>
  <c r="C14" i="11" s="1"/>
  <c r="C17" i="11" s="1"/>
  <c r="C19" i="11" s="1"/>
  <c r="O8" i="11"/>
  <c r="G32" i="7"/>
  <c r="I7" i="7"/>
  <c r="H8" i="7"/>
  <c r="H21" i="10" l="1"/>
  <c r="J27" i="7"/>
  <c r="I28" i="7"/>
  <c r="K13" i="7"/>
  <c r="L12" i="7"/>
  <c r="E8" i="13"/>
  <c r="E9" i="13" s="1"/>
  <c r="F6" i="13"/>
  <c r="H32" i="7"/>
  <c r="I18" i="7"/>
  <c r="J17" i="7"/>
  <c r="L22" i="7"/>
  <c r="K23" i="7"/>
  <c r="J7" i="7"/>
  <c r="I8" i="7"/>
  <c r="G9" i="11"/>
  <c r="G13" i="11" s="1"/>
  <c r="G14" i="11" s="1"/>
  <c r="G17" i="11" s="1"/>
  <c r="G19" i="11" s="1"/>
  <c r="I12" i="10"/>
  <c r="I18" i="10" s="1"/>
  <c r="I19" i="10" s="1"/>
  <c r="F13" i="11"/>
  <c r="F14" i="11" s="1"/>
  <c r="F17" i="11" s="1"/>
  <c r="F19" i="11" s="1"/>
  <c r="F24" i="10"/>
  <c r="I21" i="10" l="1"/>
  <c r="M12" i="7"/>
  <c r="L13" i="7"/>
  <c r="K17" i="7"/>
  <c r="J18" i="7"/>
  <c r="J28" i="7"/>
  <c r="K27" i="7"/>
  <c r="L23" i="7"/>
  <c r="M22" i="7"/>
  <c r="I32" i="7"/>
  <c r="H9" i="11"/>
  <c r="J12" i="10"/>
  <c r="J18" i="10" s="1"/>
  <c r="J19" i="10" s="1"/>
  <c r="J8" i="7"/>
  <c r="K7" i="7"/>
  <c r="F8" i="13"/>
  <c r="F9" i="13" s="1"/>
  <c r="G6" i="13"/>
  <c r="G8" i="13" s="1"/>
  <c r="G9" i="13" s="1"/>
  <c r="J21" i="10" l="1"/>
  <c r="J32" i="7"/>
  <c r="L17" i="7"/>
  <c r="K18" i="7"/>
  <c r="K28" i="7"/>
  <c r="L27" i="7"/>
  <c r="H13" i="11"/>
  <c r="I9" i="11"/>
  <c r="I13" i="11" s="1"/>
  <c r="I14" i="11" s="1"/>
  <c r="I17" i="11" s="1"/>
  <c r="I19" i="11" s="1"/>
  <c r="K12" i="10"/>
  <c r="K18" i="10" s="1"/>
  <c r="K19" i="10" s="1"/>
  <c r="M23" i="7"/>
  <c r="N22" i="7"/>
  <c r="N23" i="7" s="1"/>
  <c r="O23" i="7" s="1"/>
  <c r="K8" i="7"/>
  <c r="K32" i="7" s="1"/>
  <c r="L7" i="7"/>
  <c r="N12" i="7"/>
  <c r="N13" i="7" s="1"/>
  <c r="M13" i="7"/>
  <c r="K21" i="10" l="1"/>
  <c r="L8" i="7"/>
  <c r="M7" i="7"/>
  <c r="H14" i="11"/>
  <c r="H17" i="11" s="1"/>
  <c r="H19" i="11" s="1"/>
  <c r="L28" i="7"/>
  <c r="M27" i="7"/>
  <c r="M12" i="10"/>
  <c r="M18" i="10" s="1"/>
  <c r="M19" i="10" s="1"/>
  <c r="K9" i="11"/>
  <c r="K13" i="11" s="1"/>
  <c r="K14" i="11" s="1"/>
  <c r="K17" i="11" s="1"/>
  <c r="K19" i="11" s="1"/>
  <c r="M17" i="7"/>
  <c r="L18" i="7"/>
  <c r="O13" i="7"/>
  <c r="L12" i="10"/>
  <c r="L18" i="10" s="1"/>
  <c r="L19" i="10" s="1"/>
  <c r="J9" i="11"/>
  <c r="J13" i="11" s="1"/>
  <c r="J14" i="11" s="1"/>
  <c r="J17" i="11" s="1"/>
  <c r="J19" i="11" s="1"/>
  <c r="L21" i="10" l="1"/>
  <c r="M21" i="10" s="1"/>
  <c r="M8" i="7"/>
  <c r="N7" i="7"/>
  <c r="N8" i="7" s="1"/>
  <c r="M28" i="7"/>
  <c r="N27" i="7"/>
  <c r="N28" i="7" s="1"/>
  <c r="N17" i="7"/>
  <c r="N18" i="7" s="1"/>
  <c r="O18" i="7" s="1"/>
  <c r="M18" i="7"/>
  <c r="L32" i="7"/>
  <c r="N32" i="7" l="1"/>
  <c r="O8" i="7"/>
  <c r="L9" i="11"/>
  <c r="N12" i="10"/>
  <c r="N18" i="10" s="1"/>
  <c r="N19" i="10" s="1"/>
  <c r="N21" i="10" s="1"/>
  <c r="O28" i="7"/>
  <c r="M32" i="7"/>
  <c r="M9" i="11" l="1"/>
  <c r="M13" i="11" s="1"/>
  <c r="M14" i="11" s="1"/>
  <c r="M17" i="11" s="1"/>
  <c r="M19" i="11" s="1"/>
  <c r="O12" i="10"/>
  <c r="O18" i="10" s="1"/>
  <c r="O19" i="10" s="1"/>
  <c r="O21" i="10" s="1"/>
  <c r="L13" i="11"/>
  <c r="N9" i="11"/>
  <c r="N13" i="11" s="1"/>
  <c r="N14" i="11" s="1"/>
  <c r="N17" i="11" s="1"/>
  <c r="N19" i="11" s="1"/>
  <c r="P12" i="10"/>
  <c r="P18" i="10" s="1"/>
  <c r="P19" i="10" s="1"/>
  <c r="O32" i="7"/>
  <c r="C10" i="13" s="1"/>
  <c r="P21" i="10" l="1"/>
  <c r="O9" i="11"/>
  <c r="L14" i="11"/>
  <c r="L17" i="11" s="1"/>
  <c r="L19" i="11" s="1"/>
  <c r="O13" i="11"/>
  <c r="E10" i="13"/>
  <c r="E14" i="13" s="1"/>
  <c r="D10" i="13"/>
  <c r="D14" i="13" s="1"/>
  <c r="C14" i="13"/>
  <c r="G10" i="13"/>
  <c r="G14" i="13" s="1"/>
  <c r="F10" i="13"/>
  <c r="F14" i="13" s="1"/>
  <c r="C32" i="12" l="1"/>
  <c r="C28" i="12" s="1"/>
  <c r="C4" i="12" s="1"/>
  <c r="C37" i="12" s="1"/>
  <c r="F25" i="10"/>
  <c r="F26" i="10" s="1"/>
  <c r="O14" i="11"/>
  <c r="C15" i="13" s="1"/>
  <c r="D15" i="13" s="1"/>
  <c r="E15" i="13" s="1"/>
  <c r="F15" i="13" s="1"/>
  <c r="G15" i="13" s="1"/>
  <c r="O19" i="11" l="1"/>
  <c r="O17" i="11"/>
  <c r="C17" i="13" s="1"/>
  <c r="D17" i="13" s="1"/>
  <c r="E17" i="13" s="1"/>
  <c r="F17" i="13" s="1"/>
  <c r="G17" i="13" s="1"/>
  <c r="F7" i="12" l="1"/>
  <c r="F5" i="12" s="1"/>
  <c r="F4" i="12" s="1"/>
  <c r="C38" i="12" s="1"/>
  <c r="C19" i="13"/>
  <c r="D19" i="13" s="1"/>
  <c r="E19" i="13" s="1"/>
  <c r="F19" i="13" s="1"/>
  <c r="G19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100-00001B000000}">
      <text>
        <r>
          <rPr>
            <sz val="11"/>
            <color rgb="FF000000"/>
            <rFont val="Calibri"/>
            <family val="2"/>
          </rPr>
          <t>Conjunto de elementos patrimoniales tangibles, muebles e inmuebles, que se utilizan en la actividad de la empresa y que no están destinados a la venta.</t>
        </r>
      </text>
    </comment>
    <comment ref="H5" authorId="0" shapeId="0" xr:uid="{00000000-0006-0000-0100-000005000000}">
      <text>
        <r>
          <rPr>
            <sz val="11"/>
            <color rgb="FF000000"/>
            <rFont val="Calibri"/>
            <family val="2"/>
          </rPr>
          <t>Bienes y derechos que se aportan por parte de los socios a la empresa y que forman parte del capital social.</t>
        </r>
      </text>
    </comment>
    <comment ref="B6" authorId="0" shapeId="0" xr:uid="{00000000-0006-0000-0100-000014000000}">
      <text>
        <r>
          <rPr>
            <sz val="11"/>
            <color rgb="FF000000"/>
            <rFont val="Calibri"/>
            <family val="2"/>
          </rPr>
          <t>Compra de terrenos necesarios para el desarrollo de la actividad productiva.</t>
        </r>
      </text>
    </comment>
    <comment ref="J6" authorId="0" shapeId="0" xr:uid="{00000000-0006-0000-0100-00000D000000}">
      <text>
        <r>
          <rPr>
            <sz val="11"/>
            <color rgb="FF000000"/>
            <rFont val="Calibri"/>
            <family val="2"/>
          </rPr>
          <t>Se obtiene automáticamente como la suma de los elementos de Inmovilizado Material introducidos anteriormente.</t>
        </r>
      </text>
    </comment>
    <comment ref="B7" authorId="0" shapeId="0" xr:uid="{00000000-0006-0000-0100-000016000000}">
      <text>
        <r>
          <rPr>
            <sz val="11"/>
            <color rgb="FF000000"/>
            <rFont val="Calibri"/>
            <family val="2"/>
          </rPr>
          <t>Comprar de bienes inmuebles, construcción de nuevos edificiso o locales o reformas sustanciales que son necesarios para el desarrollo de la actividad.</t>
        </r>
      </text>
    </comment>
    <comment ref="J7" authorId="0" shapeId="0" xr:uid="{00000000-0006-0000-0100-000015000000}">
      <text>
        <r>
          <rPr>
            <sz val="11"/>
            <color rgb="FF000000"/>
            <rFont val="Calibri"/>
            <family val="2"/>
          </rPr>
          <t>Se obtiene automáticamente como la suma de los elementos de Inmovilizado Inmaterial introducidos anteriormente.</t>
        </r>
      </text>
    </comment>
    <comment ref="B8" authorId="0" shapeId="0" xr:uid="{00000000-0006-0000-0100-00001D000000}">
      <text>
        <r>
          <rPr>
            <sz val="11"/>
            <color rgb="FF000000"/>
            <rFont val="Calibri"/>
            <family val="2"/>
          </rPr>
          <t>Instalaciones necesarias para llevar a cabo el proceso productivo.</t>
        </r>
      </text>
    </comment>
    <comment ref="J8" authorId="0" shapeId="0" xr:uid="{00000000-0006-0000-0100-000012000000}">
      <text>
        <r>
          <rPr>
            <sz val="11"/>
            <color rgb="FF000000"/>
            <rFont val="Calibri"/>
            <family val="2"/>
          </rPr>
          <t>Suma de Inmovilizado Material e Inmaterial</t>
        </r>
      </text>
    </comment>
    <comment ref="B9" authorId="0" shapeId="0" xr:uid="{00000000-0006-0000-0100-000008000000}">
      <text>
        <r>
          <rPr>
            <sz val="11"/>
            <color rgb="FF000000"/>
            <rFont val="Calibri"/>
            <family val="2"/>
          </rPr>
          <t>Maquinaria específica para el desarrollo de la actividad productiva.</t>
        </r>
      </text>
    </comment>
    <comment ref="B10" authorId="0" shapeId="0" xr:uid="{00000000-0006-0000-0100-000004000000}">
      <text>
        <r>
          <rPr>
            <sz val="11"/>
            <color rgb="FF000000"/>
            <rFont val="Calibri"/>
            <family val="2"/>
          </rPr>
          <t>Equipos necesarios para el desarrollo del proceso productivo.</t>
        </r>
      </text>
    </comment>
    <comment ref="J10" authorId="0" shapeId="0" xr:uid="{00000000-0006-0000-0100-000007000000}">
      <text>
        <r>
          <rPr>
            <sz val="11"/>
            <color rgb="FF000000"/>
            <rFont val="Calibri"/>
            <family val="2"/>
          </rPr>
          <t>Se obtiene automáticamente de los datos introducidos en Existencias del Activo Corriente.</t>
        </r>
      </text>
    </comment>
    <comment ref="B11" authorId="0" shapeId="0" xr:uid="{00000000-0006-0000-0100-000017000000}">
      <text>
        <r>
          <rPr>
            <sz val="11"/>
            <color rgb="FF000000"/>
            <rFont val="Calibri"/>
            <family val="2"/>
          </rPr>
          <t>Bienes para la adecuación de oficinas y locales.</t>
        </r>
      </text>
    </comment>
    <comment ref="J11" authorId="0" shapeId="0" xr:uid="{00000000-0006-0000-0100-000002000000}">
      <text>
        <r>
          <rPr>
            <sz val="11"/>
            <color rgb="FF000000"/>
            <rFont val="Calibri"/>
            <family val="2"/>
          </rPr>
          <t>Estimación de dinero que se necesita inicialmente. Se calcula automáticamente del importe de Necesidades de Financiación Totales y las necesidades de Inversión totales.</t>
        </r>
      </text>
    </comment>
    <comment ref="B12" authorId="0" shapeId="0" xr:uid="{00000000-0006-0000-0100-000003000000}">
      <text>
        <r>
          <rPr>
            <sz val="11"/>
            <color rgb="FF000000"/>
            <rFont val="Calibri"/>
            <family val="2"/>
          </rPr>
          <t>Instalaciones y materiales no relacionados con el proceso de producción.</t>
        </r>
      </text>
    </comment>
    <comment ref="J12" authorId="0" shapeId="0" xr:uid="{00000000-0006-0000-0100-000010000000}">
      <text>
        <r>
          <rPr>
            <sz val="11"/>
            <color rgb="FF000000"/>
            <rFont val="Calibri"/>
            <family val="2"/>
          </rPr>
          <t>Suma del total de iva soportado en la inversión inicial (incluye Inmovilizado Material, Inmaterial y Activo Corriente) que sea adquirido a empresas.</t>
        </r>
      </text>
    </comment>
    <comment ref="B13" authorId="0" shapeId="0" xr:uid="{00000000-0006-0000-0100-000013000000}">
      <text>
        <r>
          <rPr>
            <sz val="11"/>
            <color rgb="FF000000"/>
            <rFont val="Calibri"/>
            <family val="2"/>
          </rPr>
          <t>Vehículos destinados a uso del negocio junto con todos los complementos necesarios para posibilitar el transporte de los bienes objeto del negocio.</t>
        </r>
      </text>
    </comment>
    <comment ref="J13" authorId="0" shapeId="0" xr:uid="{00000000-0006-0000-0100-00000B000000}">
      <text>
        <r>
          <rPr>
            <sz val="11"/>
            <color rgb="FF000000"/>
            <rFont val="Calibri"/>
            <family val="2"/>
          </rPr>
          <t>Suma de total de ITPYAJD en la inversión inicial (Incluye Inmovilizado Material, Inmaterial y Activo Corriente), que sean adquiridos a particulares.</t>
        </r>
      </text>
    </comment>
    <comment ref="B14" authorId="0" shapeId="0" xr:uid="{00000000-0006-0000-0100-000011000000}">
      <text>
        <r>
          <rPr>
            <sz val="11"/>
            <color rgb="FF000000"/>
            <rFont val="Calibri"/>
            <family val="2"/>
          </rPr>
          <t>Ordenadores, servidores de aplicaciones, pantallas, periféricos, impresoras, grabadores, soporte de grabación, etc.</t>
        </r>
      </text>
    </comment>
    <comment ref="J14" authorId="0" shapeId="0" xr:uid="{00000000-0006-0000-0100-000001000000}">
      <text>
        <r>
          <rPr>
            <sz val="11"/>
            <color rgb="FF000000"/>
            <rFont val="Calibri"/>
            <family val="2"/>
          </rPr>
          <t>Suma de existencias inciales, impuestos y tesoreria inicial para comenzar la actividad.</t>
        </r>
      </text>
    </comment>
    <comment ref="B17" authorId="0" shapeId="0" xr:uid="{00000000-0006-0000-0100-000009000000}">
      <text>
        <r>
          <rPr>
            <sz val="11"/>
            <color rgb="FF000000"/>
            <rFont val="Calibri"/>
            <family val="2"/>
          </rPr>
          <t>Conjunto de bienes intangibles y derechos que permanecesn en el tiempo y se utilizan en la producción de bienes y servicios.</t>
        </r>
      </text>
    </comment>
    <comment ref="H18" authorId="0" shapeId="0" xr:uid="{00000000-0006-0000-0100-000019000000}">
      <text>
        <r>
          <rPr>
            <sz val="11"/>
            <color rgb="FF000000"/>
            <rFont val="Calibri"/>
            <family val="2"/>
          </rPr>
          <t>Bienes y derechos que se aportan por parte de los socios a la empresa y que forman parte del capital social.</t>
        </r>
      </text>
    </comment>
    <comment ref="B19" authorId="0" shapeId="0" xr:uid="{00000000-0006-0000-0100-000018000000}">
      <text>
        <r>
          <rPr>
            <sz val="11"/>
            <color rgb="FF000000"/>
            <rFont val="Calibri"/>
            <family val="2"/>
          </rPr>
          <t>Para empresas tecnológicas que presenten un nuevo proyecto de inversión.</t>
        </r>
      </text>
    </comment>
    <comment ref="B20" authorId="0" shapeId="0" xr:uid="{00000000-0006-0000-0100-00001C000000}">
      <text>
        <r>
          <rPr>
            <sz val="11"/>
            <color rgb="FF000000"/>
            <rFont val="Calibri"/>
            <family val="2"/>
          </rPr>
          <t>Derechos de uso de tecnología, productos o marcas ya existentes y registradas o registrados de nuevas.</t>
        </r>
      </text>
    </comment>
    <comment ref="B21" authorId="0" shapeId="0" xr:uid="{00000000-0006-0000-0100-00000F000000}">
      <text>
        <r>
          <rPr>
            <sz val="11"/>
            <color rgb="FF000000"/>
            <rFont val="Calibri"/>
            <family val="2"/>
          </rPr>
          <t>Software requerido como soporte a la actividad empresarial. Puede ser una adquisición o desarrollo a medida para el negocio.</t>
        </r>
      </text>
    </comment>
    <comment ref="B22" authorId="0" shapeId="0" xr:uid="{00000000-0006-0000-0100-00001A000000}">
      <text>
        <r>
          <rPr>
            <sz val="11"/>
            <color rgb="FF000000"/>
            <rFont val="Calibri"/>
            <family val="2"/>
          </rPr>
          <t>Derecho de uso de bienes que no son propiedad de la empresa ...</t>
        </r>
      </text>
    </comment>
    <comment ref="B23" authorId="0" shapeId="0" xr:uid="{00000000-0006-0000-0100-00000E000000}">
      <text>
        <r>
          <rPr>
            <sz val="11"/>
            <color rgb="FF000000"/>
            <rFont val="Calibri"/>
            <family val="2"/>
          </rPr>
          <t>Derecho de uso de una imagen o un nombre por la empresa.</t>
        </r>
      </text>
    </comment>
    <comment ref="B25" authorId="0" shapeId="0" xr:uid="{00000000-0006-0000-0100-00001E000000}">
      <text>
        <r>
          <rPr>
            <sz val="11"/>
            <color rgb="FF000000"/>
            <rFont val="Calibri"/>
            <family val="2"/>
          </rPr>
          <t>Derecho de uso de bienes que no son proiedad de la empresa...</t>
        </r>
      </text>
    </comment>
    <comment ref="B26" authorId="0" shapeId="0" xr:uid="{00000000-0006-0000-0100-000006000000}">
      <text>
        <r>
          <rPr>
            <sz val="11"/>
            <color rgb="FF000000"/>
            <rFont val="Calibri"/>
            <family val="2"/>
          </rPr>
          <t>Bienes y derechos necesarios para actividad y que van a permanecer en la empresa durante un periodo inferior a un año.</t>
        </r>
      </text>
    </comment>
    <comment ref="H27" authorId="0" shapeId="0" xr:uid="{00000000-0006-0000-0100-00000C000000}">
      <text>
        <r>
          <rPr>
            <sz val="11"/>
            <color rgb="FF000000"/>
            <rFont val="Calibri"/>
            <family val="2"/>
          </rPr>
          <t>Bienes y derechos que se aportan por parte de los socios a la empresa y que forman parte del capital social.</t>
        </r>
      </text>
    </comment>
    <comment ref="B28" authorId="0" shapeId="0" xr:uid="{00000000-0006-0000-0100-00000A000000}">
      <text>
        <r>
          <rPr>
            <sz val="11"/>
            <color rgb="FF000000"/>
            <rFont val="Calibri"/>
            <family val="2"/>
          </rPr>
          <t>Compra de productos necesarios para el arranque de la actividad.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96BNxgMzZtwlKlEmmnQ2x1C/7y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Raúl Pascual Nieto</author>
  </authors>
  <commentList>
    <comment ref="D5" authorId="0" shapeId="0" xr:uid="{81B0AA15-650B-A042-BB9B-DECE553004A3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F5" authorId="0" shapeId="0" xr:uid="{D7CF655C-233F-0E41-9055-22951FC1D0CE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H5" authorId="0" shapeId="0" xr:uid="{B539FA1F-B935-D94F-92C4-5B7F7ED7F80E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J5" authorId="0" shapeId="0" xr:uid="{9FCB33BE-7807-924E-8313-D893C67E9CC6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L5" authorId="0" shapeId="0" xr:uid="{1A278617-7BF9-6244-AC31-87706A0D64E0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N5" authorId="0" shapeId="0" xr:uid="{17880210-2FAA-964E-8293-63F1226F7739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P5" authorId="0" shapeId="0" xr:uid="{A39F2059-8C8E-4642-A6D6-EBEF107428AA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R5" authorId="0" shapeId="0" xr:uid="{CE8D3A3B-A972-4640-B2F8-DECAAD3BC081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T5" authorId="0" shapeId="0" xr:uid="{5FBB398D-FFD2-1C4A-A183-A7466E1553DB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V5" authorId="0" shapeId="0" xr:uid="{949D00D2-93BA-064B-AD75-49FF00ED6375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X5" authorId="0" shapeId="0" xr:uid="{67F417A2-A1B1-D74D-B993-BF7F17B59828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Z5" authorId="0" shapeId="0" xr:uid="{20440F9F-E3B3-9240-BF8C-559C844F4C72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B5" authorId="0" shapeId="0" xr:uid="{902E1DDC-8D7E-8744-80AF-FFA201697B22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D5" authorId="0" shapeId="0" xr:uid="{7F2853D8-4D0D-CD4C-96A4-F8E7F735D695}">
      <text>
        <r>
          <rPr>
            <sz val="10"/>
            <color rgb="FF000000"/>
            <rFont val="Calibri"/>
            <family val="2"/>
            <scheme val="minor"/>
          </rPr>
          <t>Si la cantidad inicial está bien distribuida en lo meses, su resultado es cero.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8CwKrmiOa+vkH+MEts+FP5ESPYQ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300-000002000000}">
      <text>
        <r>
          <rPr>
            <sz val="11"/>
            <color rgb="FF000000"/>
            <rFont val="Calibri"/>
            <family val="2"/>
          </rPr>
          <t>Aportaciones dinerarias o en especie que van a constituir el capital inicial con el que arrancará el negocio.</t>
        </r>
      </text>
    </comment>
    <comment ref="I8" authorId="0" shapeId="0" xr:uid="{00000000-0006-0000-0300-000004000000}">
      <text>
        <r>
          <rPr>
            <sz val="11"/>
            <color rgb="FF000000"/>
            <rFont val="Calibri"/>
            <family val="2"/>
          </rPr>
          <t>Proviene de los bienes y derechos aportados en especie que se han indicado en la inversión inicial</t>
        </r>
      </text>
    </comment>
    <comment ref="B9" authorId="0" shapeId="0" xr:uid="{00000000-0006-0000-0300-00000A000000}">
      <text>
        <r>
          <rPr>
            <sz val="11"/>
            <color rgb="FF000000"/>
            <rFont val="Calibri"/>
            <family val="2"/>
          </rPr>
          <t>Se incluye el capital social incluido en escrituras más otras aportaciones dinerarias.</t>
        </r>
      </text>
    </comment>
    <comment ref="I9" authorId="0" shapeId="0" xr:uid="{00000000-0006-0000-0300-000001000000}">
      <text>
        <r>
          <rPr>
            <sz val="11"/>
            <color rgb="FF000000"/>
            <rFont val="Calibri"/>
            <family val="2"/>
          </rPr>
          <t>Suma de aportacioness en Especie y Dinerarias.</t>
        </r>
      </text>
    </comment>
    <comment ref="I10" authorId="0" shapeId="0" xr:uid="{00000000-0006-0000-0300-00000C000000}">
      <text>
        <r>
          <rPr>
            <sz val="11"/>
            <color rgb="FF000000"/>
            <rFont val="Calibri"/>
            <family val="2"/>
          </rPr>
          <t>Suma de Aportaciones de socios Total y otros (pago único desempleo)</t>
        </r>
      </text>
    </comment>
    <comment ref="I12" authorId="0" shapeId="0" xr:uid="{00000000-0006-0000-0300-000005000000}">
      <text>
        <r>
          <rPr>
            <sz val="11"/>
            <color rgb="FF000000"/>
            <rFont val="Calibri"/>
            <family val="2"/>
          </rPr>
          <t>Se obtiene como la suma de las cantidades solicitadas en microcréditos y préstamos a largo plazo.</t>
        </r>
      </text>
    </comment>
    <comment ref="B13" authorId="0" shapeId="0" xr:uid="{00000000-0006-0000-0300-00000B000000}">
      <text>
        <r>
          <rPr>
            <sz val="11"/>
            <color rgb="FF000000"/>
            <rFont val="Calibri"/>
            <family val="2"/>
          </rPr>
          <t>Pasivo no Corriente. Se consideran los que tienen un periodo de devolución de más de un año y suele finanaciar activos fijos.</t>
        </r>
      </text>
    </comment>
    <comment ref="I13" authorId="0" shapeId="0" xr:uid="{00000000-0006-0000-0300-000006000000}">
      <text>
        <r>
          <rPr>
            <sz val="11"/>
            <color rgb="FF000000"/>
            <rFont val="Calibri"/>
            <family val="2"/>
          </rPr>
          <t>Suma de Deudas Bancarias y otras deudas a largo plazo.</t>
        </r>
      </text>
    </comment>
    <comment ref="I15" authorId="0" shapeId="0" xr:uid="{00000000-0006-0000-0300-000003000000}">
      <text>
        <r>
          <rPr>
            <sz val="11"/>
            <color rgb="FF000000"/>
            <rFont val="Calibri"/>
            <family val="2"/>
          </rPr>
          <t>Proviene del pago de inversiones aplazado a proveedores</t>
        </r>
      </text>
    </comment>
    <comment ref="I17" authorId="0" shapeId="0" xr:uid="{00000000-0006-0000-0300-00000D000000}">
      <text>
        <r>
          <rPr>
            <sz val="11"/>
            <color rgb="FF000000"/>
            <rFont val="Calibri"/>
            <family val="2"/>
          </rPr>
          <t>Suma de recursos propios y de recursos ajenos a L/P.</t>
        </r>
      </text>
    </comment>
    <comment ref="I19" authorId="0" shapeId="0" xr:uid="{00000000-0006-0000-0300-000008000000}">
      <text>
        <r>
          <rPr>
            <sz val="11"/>
            <color rgb="FF000000"/>
            <rFont val="Calibri"/>
            <family val="2"/>
          </rPr>
          <t>Las necesidades de financiación a L/P salen de la diferencia entre las necesidades totales (tabla inversión inicial), los recursos propios de la tabla.</t>
        </r>
      </text>
    </comment>
    <comment ref="B21" authorId="0" shapeId="0" xr:uid="{00000000-0006-0000-0300-000007000000}">
      <text>
        <r>
          <rPr>
            <sz val="11"/>
            <color rgb="FF000000"/>
            <rFont val="Calibri"/>
            <family val="2"/>
          </rPr>
          <t>Pasivo Corriente. Se considerán los que tienen un plazo de devolución inferior a un año.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jb058/He25G+QwvpZbMcDO9FU0A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" authorId="0" shapeId="0" xr:uid="{00000000-0006-0000-0400-000005000000}">
      <text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Se calcula de forma automática, entre el precio unidad y el % IVA aplicado.</t>
        </r>
      </text>
    </comment>
    <comment ref="G3" authorId="0" shapeId="0" xr:uid="{00000000-0006-0000-0400-000007000000}">
      <text>
        <r>
          <rPr>
            <sz val="11"/>
            <color rgb="FF000000"/>
            <rFont val="Calibri"/>
            <family val="2"/>
          </rPr>
          <t>Se calcula de forma automática, entre el total de unidades anuales y subtotal del precio por unidad.</t>
        </r>
      </text>
    </comment>
    <comment ref="E12" authorId="0" shapeId="0" xr:uid="{00000000-0006-0000-0400-000004000000}">
      <text>
        <r>
          <rPr>
            <sz val="11"/>
            <color rgb="FF000000"/>
            <rFont val="Calibri"/>
            <family val="2"/>
          </rPr>
          <t>Se calcula de forma automática, entre el precio unidad y el % IVA aplicado.</t>
        </r>
      </text>
    </comment>
    <comment ref="G12" authorId="0" shapeId="0" xr:uid="{00000000-0006-0000-0400-000002000000}">
      <text>
        <r>
          <rPr>
            <sz val="11"/>
            <color rgb="FF000000"/>
            <rFont val="Calibri"/>
            <family val="2"/>
          </rPr>
          <t>Se calcula de forma automática, entre el total de unidades anuales y subtotal del precio por unidad.</t>
        </r>
      </text>
    </comment>
    <comment ref="T20" authorId="0" shapeId="0" xr:uid="{00000000-0006-0000-0400-000006000000}">
      <text>
        <r>
          <rPr>
            <sz val="11"/>
            <color rgb="FF000000"/>
            <rFont val="Calibri"/>
            <family val="2"/>
          </rPr>
          <t>Si la cantidad inicial está bien distribuida en lo meses, su resultado es cero.</t>
        </r>
      </text>
    </comment>
    <comment ref="T28" authorId="0" shapeId="0" xr:uid="{00000000-0006-0000-0400-000001000000}">
      <text>
        <r>
          <rPr>
            <sz val="11"/>
            <color rgb="FF000000"/>
            <rFont val="Calibri"/>
            <family val="2"/>
          </rPr>
          <t>Si la cantidad inicial está bien distribuida en lo meses, su resultado es cero.</t>
        </r>
      </text>
    </comment>
    <comment ref="T36" authorId="0" shapeId="0" xr:uid="{00000000-0006-0000-0400-000003000000}">
      <text>
        <r>
          <rPr>
            <sz val="11"/>
            <color rgb="FF000000"/>
            <rFont val="Calibri"/>
            <family val="2"/>
          </rPr>
          <t>Si la cantidad inicial está bien distribuida en lo meses, su resultado es cero.</t>
        </r>
      </text>
    </comment>
    <comment ref="T44" authorId="0" shapeId="0" xr:uid="{93224B14-A01D-5A4A-BFB5-3BF5675CFFE4}">
      <text>
        <r>
          <rPr>
            <sz val="11"/>
            <color rgb="FF000000"/>
            <rFont val="Calibri"/>
            <family val="2"/>
          </rPr>
          <t>Si la cantidad inicial está bien distribuida en lo meses, su resultado es cero.</t>
        </r>
      </text>
    </comment>
    <comment ref="T52" authorId="0" shapeId="0" xr:uid="{BCBD1651-4DB6-1B47-B850-763BCA934419}">
      <text>
        <r>
          <rPr>
            <sz val="11"/>
            <color rgb="FF000000"/>
            <rFont val="Calibri"/>
            <family val="2"/>
          </rPr>
          <t>Si la cantidad inicial está bien distribuida en lo meses, su resultado es cero.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SdRv7R6SnRhHVqTJaPuetNLevWw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6" authorId="0" shapeId="0" xr:uid="{5667020B-39DF-8B4F-89F8-21C33FC9154D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ID#AAAB43MrhR0
</t>
        </r>
        <r>
          <rPr>
            <sz val="11"/>
            <color rgb="FF000000"/>
            <rFont val="Calibri"/>
            <family val="2"/>
          </rPr>
          <t xml:space="preserve">Usuario    (2026-04-06 06:15:37)
</t>
        </r>
        <r>
          <rPr>
            <sz val="11"/>
            <color rgb="FF000000"/>
            <rFont val="Calibri"/>
            <family val="2"/>
          </rPr>
          <t>Incluye el total de IVA soportado en compras, en gastos generales, en la inversión inicial.</t>
        </r>
      </text>
    </comment>
    <comment ref="H7" authorId="0" shapeId="0" xr:uid="{08398837-E51A-324D-A299-DD2971B3DACA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ID#AAAB43MrhOI
</t>
        </r>
        <r>
          <rPr>
            <sz val="11"/>
            <color rgb="FF000000"/>
            <rFont val="Calibri"/>
            <family val="2"/>
          </rPr>
          <t xml:space="preserve">Usuario    (2026-04-06 06:15:37)
</t>
        </r>
        <r>
          <rPr>
            <sz val="11"/>
            <color rgb="FF000000"/>
            <rFont val="Calibri"/>
            <family val="2"/>
          </rPr>
          <t>Incluye el total de IVA repercutido en ingresos durante el ejercicio.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hX14O/a8/YGHpTR6EniNwAE94Gg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Raúl Pascual Nieto</author>
  </authors>
  <commentList>
    <comment ref="E6" authorId="0" shapeId="0" xr:uid="{B9BD9740-4721-8042-8BB2-C82B294B6330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I6" authorId="0" shapeId="0" xr:uid="{A632116F-372B-DC4F-93B8-179B73956785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6" authorId="0" shapeId="0" xr:uid="{4E065516-ECD5-4944-BBB8-65B48D1C9280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Q6" authorId="0" shapeId="0" xr:uid="{EC4C4BC4-401A-5E49-8C2F-BD9F84B8BCE1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U6" authorId="0" shapeId="0" xr:uid="{2D61C95B-D384-9A41-A3CE-F7D379A34C74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Y6" authorId="0" shapeId="0" xr:uid="{7649CD4B-E70B-D641-92EA-AAF4E8DA730E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C6" authorId="0" shapeId="0" xr:uid="{92662FFB-46F3-7C4D-9C37-BC6C92519C7D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G6" authorId="0" shapeId="0" xr:uid="{0F4E86E9-2791-C245-819E-D48EE07EF00B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K6" authorId="0" shapeId="0" xr:uid="{8F346AF3-E973-D947-A560-9EF304E10F46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O6" authorId="0" shapeId="0" xr:uid="{77AE0E6C-4001-294D-922B-35758E8A6830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S6" authorId="0" shapeId="0" xr:uid="{1BB08A71-85EF-C348-AC3B-3605F2AEE005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W6" authorId="0" shapeId="0" xr:uid="{6C191C6E-A915-8B49-97E6-50811F5C203F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Z6" authorId="0" shapeId="0" xr:uid="{63A11D27-4D5C-7643-88E5-2CEF050D892C}">
      <text>
        <r>
          <rPr>
            <sz val="10"/>
            <color rgb="FF000000"/>
            <rFont val="Tahoma"/>
            <family val="2"/>
          </rPr>
          <t>Si la cantidad inicial está bien distribuida en los meses, su resultado es cero.</t>
        </r>
      </text>
    </comment>
    <comment ref="AZ20" authorId="0" shapeId="0" xr:uid="{DC30B9F2-EF6B-A84D-AB48-743E06058031}">
      <text>
        <r>
          <rPr>
            <sz val="10"/>
            <color rgb="FF000000"/>
            <rFont val="Calibri"/>
            <family val="2"/>
            <scheme val="minor"/>
          </rPr>
          <t>Si la cantidad inicial está bien distribuida en los meses, su resultado es cero.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E21" authorId="0" shapeId="0" xr:uid="{7DAB6845-D6EB-CB46-9A94-9A22F6FEF887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I21" authorId="0" shapeId="0" xr:uid="{38D6F033-1A33-7B41-B540-8BBBEAD51E9E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21" authorId="0" shapeId="0" xr:uid="{1FDAA203-6EE4-C44D-AEA7-5AD334861C5C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Q21" authorId="0" shapeId="0" xr:uid="{3BEFFEE2-6A45-CF4E-8F85-2345E9633D54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U21" authorId="0" shapeId="0" xr:uid="{E05454D4-B666-2F4C-A56C-07A62DF8A7E1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Y21" authorId="0" shapeId="0" xr:uid="{D96092CF-6CDD-F840-A457-7CF538E5859F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C21" authorId="0" shapeId="0" xr:uid="{30116DD2-7EF9-1446-B0F0-6FE49CB11E6F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G21" authorId="0" shapeId="0" xr:uid="{24E9384D-04D6-FF4D-9304-79ED1E3B7B65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K21" authorId="0" shapeId="0" xr:uid="{872C4256-98CB-6B4A-8E34-71F1C1F1FAE1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O21" authorId="0" shapeId="0" xr:uid="{0C520181-2F71-DB4D-8AD2-BA75E8DB2DD7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S21" authorId="0" shapeId="0" xr:uid="{4418DD5F-9F5F-E746-B5AB-FC8A8E19A242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W21" authorId="0" shapeId="0" xr:uid="{1D6B9080-6BD3-1841-99D8-54C0FE89BE12}">
      <text>
        <r>
          <rPr>
            <sz val="10"/>
            <color rgb="FF000000"/>
            <rFont val="Calibri"/>
            <family val="2"/>
            <scheme val="minor"/>
          </rPr>
          <t>Poner el % que se va al pagar este mes, con respecto al total inicial. La cantidad se calcula de forma automática.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YoZf+yhdfoQbRZOVPksXPCfNXfQ=="/>
    </ext>
  </extL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7" authorId="0" shapeId="0" xr:uid="{00000000-0006-0000-0B00-000005000000}">
      <text>
        <r>
          <rPr>
            <sz val="11"/>
            <color rgb="FF000000"/>
            <rFont val="Calibri"/>
            <family val="2"/>
          </rPr>
          <t>Este valor sale del importe puesto en Préstamo a Largo Plazo (Necesidades de Financiación), dividido por el número de años.</t>
        </r>
      </text>
    </comment>
    <comment ref="E18" authorId="0" shapeId="0" xr:uid="{00000000-0006-0000-0B00-000003000000}">
      <text>
        <r>
          <rPr>
            <sz val="11"/>
            <color rgb="FF000000"/>
            <rFont val="Calibri"/>
            <family val="2"/>
          </rPr>
          <t>Este valor sale del importe puesto en Microcréditos (Necesidades de Financiación), dividido por el número de años.</t>
        </r>
      </text>
    </comment>
    <comment ref="E19" authorId="0" shapeId="0" xr:uid="{00000000-0006-0000-0B00-000004000000}">
      <text>
        <r>
          <rPr>
            <sz val="11"/>
            <color rgb="FF000000"/>
            <rFont val="Calibri"/>
            <family val="2"/>
          </rPr>
          <t>Si en la liquidación de IVA, sale el devengado sale positivo, se pone aquí la cantidad total.</t>
        </r>
      </text>
    </comment>
    <comment ref="B29" authorId="0" shapeId="0" xr:uid="{00000000-0006-0000-0B00-000001000000}">
      <text>
        <r>
          <rPr>
            <sz val="11"/>
            <color rgb="FF000000"/>
            <rFont val="Calibri"/>
            <family val="2"/>
          </rPr>
          <t>Este valor sale de la Invesión Inical de Existencias Iniciales (M.P., productos terminados, envases y embalajes)</t>
        </r>
      </text>
    </comment>
    <comment ref="B30" authorId="0" shapeId="0" xr:uid="{00000000-0006-0000-0B00-000002000000}">
      <text>
        <r>
          <rPr>
            <sz val="11"/>
            <color rgb="FF000000"/>
            <rFont val="Calibri"/>
            <family val="2"/>
          </rPr>
          <t>Si en la liquidación de IVA, sale el devengado sale negativo, se pone aquí la cantidad total.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QIea7WYfunhN20h5NJ78KjUw4VA=="/>
    </ext>
  </extLst>
</comments>
</file>

<file path=xl/sharedStrings.xml><?xml version="1.0" encoding="utf-8"?>
<sst xmlns="http://schemas.openxmlformats.org/spreadsheetml/2006/main" count="715" uniqueCount="267">
  <si>
    <t>Inversión Inicial</t>
  </si>
  <si>
    <t>Inmovilizado Material</t>
  </si>
  <si>
    <t>Concepto</t>
  </si>
  <si>
    <t>Adq. a Empresas (sin IVA)</t>
  </si>
  <si>
    <t>IVA     21%</t>
  </si>
  <si>
    <t>Adq. a Particulares     (ITPYAJD)</t>
  </si>
  <si>
    <t xml:space="preserve">ITPYAJD         </t>
  </si>
  <si>
    <t>Aportación en Especie</t>
  </si>
  <si>
    <t>TOTALES</t>
  </si>
  <si>
    <t>€</t>
  </si>
  <si>
    <t>Adquisición del terreno</t>
  </si>
  <si>
    <t>Inmovilizado Material:</t>
  </si>
  <si>
    <t>Edificios y Construcciones</t>
  </si>
  <si>
    <t>Inmovilizado Inmaterial:</t>
  </si>
  <si>
    <t>Instalaciones</t>
  </si>
  <si>
    <t>Activo no Corriente Total:</t>
  </si>
  <si>
    <t>Maquinaria</t>
  </si>
  <si>
    <t>Equipamiento</t>
  </si>
  <si>
    <t>Existencias Iniciales:</t>
  </si>
  <si>
    <t>Mobiliario</t>
  </si>
  <si>
    <t>Tesorería inicial para puesta en marcha:</t>
  </si>
  <si>
    <t>Utillaje</t>
  </si>
  <si>
    <t xml:space="preserve">IVA Soportad Empresas </t>
  </si>
  <si>
    <t>Vehículos de transporte</t>
  </si>
  <si>
    <t>ITPYAJD  Soportado particulares</t>
  </si>
  <si>
    <t>Equipos informáticos</t>
  </si>
  <si>
    <t>Activo Corriente Total:</t>
  </si>
  <si>
    <t>Otros (proyectos técnicos...)</t>
  </si>
  <si>
    <t>Fianza</t>
  </si>
  <si>
    <t>Necesidades Totales Inversión Inicial</t>
  </si>
  <si>
    <t>Inmovilizado Inmaterial</t>
  </si>
  <si>
    <t>Adq. a Particulares     (sin  IVA)</t>
  </si>
  <si>
    <t xml:space="preserve">IVA          </t>
  </si>
  <si>
    <t>Gastos de I+D</t>
  </si>
  <si>
    <t>Patentes, Modelos de Utilidad</t>
  </si>
  <si>
    <t>Aplicaciones informáticas</t>
  </si>
  <si>
    <t>Derechos de traspaso, Concesiones administrativas, Tasas, Licencias...</t>
  </si>
  <si>
    <t>Marca, Nombre Comercial</t>
  </si>
  <si>
    <t>Otros (...)</t>
  </si>
  <si>
    <t>Fondo de Comercio</t>
  </si>
  <si>
    <r>
      <rPr>
        <b/>
        <sz val="13"/>
        <color rgb="FF344050"/>
        <rFont val="Poppins"/>
      </rPr>
      <t xml:space="preserve">Activo Corriente  </t>
    </r>
    <r>
      <rPr>
        <b/>
        <sz val="8"/>
        <color rgb="FF344050"/>
        <rFont val="Poppins"/>
      </rPr>
      <t xml:space="preserve">                                                                                                                        </t>
    </r>
  </si>
  <si>
    <t xml:space="preserve">IVA         </t>
  </si>
  <si>
    <t>Existencias Iniciales (M.P., productos terminados, envases y embalajes)</t>
  </si>
  <si>
    <t xml:space="preserve"> Pago de Inversiones</t>
  </si>
  <si>
    <t>Calculo correcto</t>
  </si>
  <si>
    <t>Importe Total</t>
  </si>
  <si>
    <t>Sólo tienes que completar las celdas modificables, el resto se calcula de manera automática.</t>
  </si>
  <si>
    <t>Recursos Propios</t>
  </si>
  <si>
    <t>Importe</t>
  </si>
  <si>
    <t>Aportaciones en especies</t>
  </si>
  <si>
    <t>Aportaciones de socios total:</t>
  </si>
  <si>
    <t>Otros (pago único desempleado, subvenciones cobradas, …)</t>
  </si>
  <si>
    <t>Recursos propios:</t>
  </si>
  <si>
    <t>Deudas Bancarias</t>
  </si>
  <si>
    <t>Recursos Ajenos a Largo Plazo</t>
  </si>
  <si>
    <t>Recursos Ajenos a L/P</t>
  </si>
  <si>
    <t>Años</t>
  </si>
  <si>
    <t>Proveedores Varios C/P</t>
  </si>
  <si>
    <t>Otras deudas a largo plazo</t>
  </si>
  <si>
    <t>Préstamos a largo plazo</t>
  </si>
  <si>
    <t>Pasivo Total</t>
  </si>
  <si>
    <t>Microcrédito</t>
  </si>
  <si>
    <t>Recursos Ajenos a Corto Plazo</t>
  </si>
  <si>
    <t>Deudas a Corto Plazo</t>
  </si>
  <si>
    <t>COSTES DE PRODUCIÓN</t>
  </si>
  <si>
    <t>Producto</t>
  </si>
  <si>
    <t>Precio/unid</t>
  </si>
  <si>
    <t>% IVA</t>
  </si>
  <si>
    <t>Sub/Total/unid</t>
  </si>
  <si>
    <t>Total unidades año</t>
  </si>
  <si>
    <t>Total € anual    (IVA incl)</t>
  </si>
  <si>
    <t>Producto 1</t>
  </si>
  <si>
    <t>Producto 2</t>
  </si>
  <si>
    <t>Producto 3</t>
  </si>
  <si>
    <t>INGRESOS POR VENTA</t>
  </si>
  <si>
    <t>INGRESOS POR VENTAS ANUALES</t>
  </si>
  <si>
    <t>Producto/Servicio 1</t>
  </si>
  <si>
    <t>TOTAL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</si>
  <si>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</si>
  <si>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</si>
  <si>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</si>
  <si>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</si>
  <si>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</si>
  <si>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</si>
  <si>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</si>
  <si>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</si>
  <si>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</si>
  <si>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</si>
  <si>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</si>
  <si>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</si>
  <si>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Salir exacto</t>
  </si>
  <si>
    <t>Nº Productos/Servicios</t>
  </si>
  <si>
    <t>Precio de venta</t>
  </si>
  <si>
    <t>Ingresos ventas</t>
  </si>
  <si>
    <t>Costes producción</t>
  </si>
  <si>
    <t>Margen Bruto</t>
  </si>
  <si>
    <t>Producto/Servicio 2</t>
  </si>
  <si>
    <t>Producto/Servicio 3</t>
  </si>
  <si>
    <t>Sin IVA</t>
  </si>
  <si>
    <t>INGRESOS POR VENTAS</t>
  </si>
  <si>
    <t>COSTES TOTALES</t>
  </si>
  <si>
    <t>MARGEN</t>
  </si>
  <si>
    <t xml:space="preserve">Gastos Fijos y Variables 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</si>
  <si>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</si>
  <si>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</si>
  <si>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</si>
  <si>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</si>
  <si>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</si>
  <si>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</si>
  <si>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</si>
  <si>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</si>
  <si>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</si>
  <si>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</si>
  <si>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</si>
  <si>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</si>
  <si>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GASTOS FIJOS</t>
  </si>
  <si>
    <t>Imp Total S/IVA</t>
  </si>
  <si>
    <t>imp. Sin IVA</t>
  </si>
  <si>
    <t>%</t>
  </si>
  <si>
    <t>imp. IVA</t>
  </si>
  <si>
    <t>Total</t>
  </si>
  <si>
    <t>Agua</t>
  </si>
  <si>
    <t>Luz</t>
  </si>
  <si>
    <t>Gas</t>
  </si>
  <si>
    <t>Internet</t>
  </si>
  <si>
    <t>Telefonia</t>
  </si>
  <si>
    <t>Alquiler</t>
  </si>
  <si>
    <t>Seguros</t>
  </si>
  <si>
    <t>Gastos de gestoria</t>
  </si>
  <si>
    <t>Marketing</t>
  </si>
  <si>
    <t>…</t>
  </si>
  <si>
    <t>TOTAL DE GASTOS FIJOS</t>
  </si>
  <si>
    <t>GASTOS VARIABLES</t>
  </si>
  <si>
    <t>TOTAL DE GASTOS VARIABLES</t>
  </si>
  <si>
    <t>TOTAL IMPORTE FIJO CON IVA</t>
  </si>
  <si>
    <t>TOTAL IMPORTE VARIABLE CON IVA</t>
  </si>
  <si>
    <t xml:space="preserve"> Gastos de Personal</t>
  </si>
  <si>
    <t>PERSONAL 1</t>
  </si>
  <si>
    <t>TOTAL ANUAL</t>
  </si>
  <si>
    <t>Salario Bruto</t>
  </si>
  <si>
    <t>S.Soc. Empr (%)</t>
  </si>
  <si>
    <t>Coste Total</t>
  </si>
  <si>
    <t>PERSONAL 2</t>
  </si>
  <si>
    <t>PERSONAL 3</t>
  </si>
  <si>
    <t>PERSONAL 4</t>
  </si>
  <si>
    <t>PERSONAL 5</t>
  </si>
  <si>
    <t>TOTAL GASTO DE PERSONAL</t>
  </si>
  <si>
    <t>Amortización Contable</t>
  </si>
  <si>
    <t>Tipología</t>
  </si>
  <si>
    <t>Precio de adquisión</t>
  </si>
  <si>
    <t>IVA</t>
  </si>
  <si>
    <t>Coeficiente lineal</t>
  </si>
  <si>
    <t>Cuota anual</t>
  </si>
  <si>
    <t>Derechos de traspaso</t>
  </si>
  <si>
    <t>Fondo de comercio</t>
  </si>
  <si>
    <t>TOTAL AMORT. INMOV. INMATERIAL</t>
  </si>
  <si>
    <t>TOTAL AMORT. INMOV. MATERIAL</t>
  </si>
  <si>
    <t>Esta información se obtiene de manera automática, teniendo en cuenta datos que se han introducido en apartados anteriores.</t>
  </si>
  <si>
    <t>La cuota anual de amortización se lleva a la Cuenta de Resultados y la amortización acumulada al Balance de situación.</t>
  </si>
  <si>
    <t>Liquidación de IVA</t>
  </si>
  <si>
    <t>1º TRIMESTRE</t>
  </si>
  <si>
    <t>Total IVA Soportado</t>
  </si>
  <si>
    <t>Total IVA Repercutido</t>
  </si>
  <si>
    <t>Repercutido</t>
  </si>
  <si>
    <t>Saldo Primer Trimestre</t>
  </si>
  <si>
    <t>Soportado</t>
  </si>
  <si>
    <t>Saldo Segundo Trimestre</t>
  </si>
  <si>
    <t>Devengado</t>
  </si>
  <si>
    <t>Saldo Tercer Trimestre</t>
  </si>
  <si>
    <t>Saldo Cuarto Trimestre</t>
  </si>
  <si>
    <t>2º TRIMESTRE</t>
  </si>
  <si>
    <t>HP deudor/acreedor por IVA</t>
  </si>
  <si>
    <t>3º TRIMESTRE</t>
  </si>
  <si>
    <t>4º TRIMESTRE</t>
  </si>
  <si>
    <t>Flujo de Caja</t>
  </si>
  <si>
    <t>Arranque</t>
  </si>
  <si>
    <t>Cobros de las ventas</t>
  </si>
  <si>
    <t>Otros</t>
  </si>
  <si>
    <t>Recursos Ajenos L/P</t>
  </si>
  <si>
    <t>Total de Cobros</t>
  </si>
  <si>
    <t>Pago de Sueldos</t>
  </si>
  <si>
    <t>Pago compras y gastos generales</t>
  </si>
  <si>
    <t xml:space="preserve">Pago IVA a Hacienda	</t>
  </si>
  <si>
    <t xml:space="preserve">Devolución capital préstamos	</t>
  </si>
  <si>
    <t xml:space="preserve">Pago de Intereses	</t>
  </si>
  <si>
    <t>Pago de Inversiones</t>
  </si>
  <si>
    <t>Total de Pagos</t>
  </si>
  <si>
    <t>Flujo de Caja Neto</t>
  </si>
  <si>
    <t>Saldo Final de Tesorería</t>
  </si>
  <si>
    <t>Poliza de credito</t>
  </si>
  <si>
    <t>Totales</t>
  </si>
  <si>
    <t>Tesorería Inicio de Año</t>
  </si>
  <si>
    <t>Necesidades de Financiación a C/P</t>
  </si>
  <si>
    <t>Tesorería Final de Año</t>
  </si>
  <si>
    <t>Cuenta de Resultados Mensual</t>
  </si>
  <si>
    <t>Ingresos de Explotación</t>
  </si>
  <si>
    <t>Gastos de Explotación</t>
  </si>
  <si>
    <t xml:space="preserve">Gastos de personal	</t>
  </si>
  <si>
    <t>Gastos Fijos</t>
  </si>
  <si>
    <t>Gastos Variables</t>
  </si>
  <si>
    <t>Amortizaciones</t>
  </si>
  <si>
    <t>Total Gastos</t>
  </si>
  <si>
    <t>Beneficios antes de impuestos e intereses</t>
  </si>
  <si>
    <t>Gastos financieros (1)</t>
  </si>
  <si>
    <t>Beneficios antes de impuestos</t>
  </si>
  <si>
    <t>RESULTADO DEL EJERCICIO</t>
  </si>
  <si>
    <t>(!) No está automatizado. Los gastos financieros hacen referencia al Préstamo a L/P, a la Póliza de Crédito, al Préstamo Participativo y al Microcrédito. Así, se incluyen los intereses corrientes de estos créditos mas las comisiones de formalización de los mismos</t>
  </si>
  <si>
    <t>ACTIVO</t>
  </si>
  <si>
    <t>PATRIMONIO NETO Y PASIVO</t>
  </si>
  <si>
    <t>Activo no corriente</t>
  </si>
  <si>
    <t>Patrimonio Neto</t>
  </si>
  <si>
    <t>Inmovilizado material</t>
  </si>
  <si>
    <t>Capital</t>
  </si>
  <si>
    <t>Resultado del Ejercicio</t>
  </si>
  <si>
    <t>Otros (detallar)</t>
  </si>
  <si>
    <t>Pasivo no corriente</t>
  </si>
  <si>
    <t>Préstamos bancarios a largo</t>
  </si>
  <si>
    <t>Microcréditos a largo</t>
  </si>
  <si>
    <t>Acreedores por arrendamiento financiero a Largo Plazo</t>
  </si>
  <si>
    <t>Pasivo Corriente</t>
  </si>
  <si>
    <t>Póliza de Crédito</t>
  </si>
  <si>
    <t>Proveedores varios</t>
  </si>
  <si>
    <t>Préstamo Bancario a corto plazo</t>
  </si>
  <si>
    <t>(-) Amortización acumulada del inmovilizado material</t>
  </si>
  <si>
    <t>Inmovilizado inmaterial</t>
  </si>
  <si>
    <t>Hacienda Pública (acreedor por IVA)</t>
  </si>
  <si>
    <t>Hacienda Pública (acreedor Impuesto de Sociedades)</t>
  </si>
  <si>
    <t>(-)Amortización acumulada del inmovilizado inmaterial</t>
  </si>
  <si>
    <t>Activo corriente</t>
  </si>
  <si>
    <t>Existencias, materias primas...</t>
  </si>
  <si>
    <t>Hacienda Pública (deudor por IVA)</t>
  </si>
  <si>
    <t>Clientes</t>
  </si>
  <si>
    <t>Tesorería</t>
  </si>
  <si>
    <t>El total del Activo siempre tiene que ser igual al total del Pasivo. Si no es así, deberías revisar todos los datos que has aportado.</t>
  </si>
  <si>
    <t>TOTAL ACTIVO</t>
  </si>
  <si>
    <t>TOTAL PASIVO</t>
  </si>
  <si>
    <t>Cuenta de Resultados Proyectada</t>
  </si>
  <si>
    <t>Año 1</t>
  </si>
  <si>
    <t>Año 2 (+5%)</t>
  </si>
  <si>
    <t>Año 3. (+5%)</t>
  </si>
  <si>
    <t>Año 4 (+5%)</t>
  </si>
  <si>
    <t>Año 5 (+5%)</t>
  </si>
  <si>
    <t>Consumos</t>
  </si>
  <si>
    <t>Margen Bruto sobre Ventas</t>
  </si>
  <si>
    <t>Gastos de personal</t>
  </si>
  <si>
    <t>Gastos financieros</t>
  </si>
  <si>
    <t>IRPF / Impuesto de sociedades</t>
  </si>
  <si>
    <t>Comisiones bancarias</t>
  </si>
  <si>
    <t>SEGUIMIENTO DE RESULTADO</t>
  </si>
  <si>
    <t>Mes 0</t>
  </si>
  <si>
    <t>Sallir Exacto</t>
  </si>
  <si>
    <t>Balance</t>
  </si>
  <si>
    <t>Impuestos de ejecicio corrientes (Tasas municipales, IAE, IBI…)</t>
  </si>
  <si>
    <t>Beneficios antes de impuestos e intereses (Resulltado de explotación)</t>
  </si>
  <si>
    <t>Necesidades de Financiación</t>
  </si>
  <si>
    <t>Aport5aciones Dinerarias</t>
  </si>
  <si>
    <t>Producto 4</t>
  </si>
  <si>
    <t>Producto 5</t>
  </si>
  <si>
    <t>Producto/Servicio 4</t>
  </si>
  <si>
    <t>Producto/Servicio 5</t>
  </si>
  <si>
    <t>Combustible</t>
  </si>
  <si>
    <t>Materias Primas</t>
  </si>
  <si>
    <t>Comisiones de ventas</t>
  </si>
  <si>
    <t>Gastos de transporte</t>
  </si>
  <si>
    <t>Embalajes</t>
  </si>
  <si>
    <t>soportado</t>
  </si>
  <si>
    <t>repercutido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</si>
</sst>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_-* #,##0.00\ &quot;€&quot;_-;\-* #,##0.00\ &quot;€&quot;_-;_-* &quot;-&quot;??\ &quot;€&quot;_-;_-@"/>
  </numFmts>
  <fonts count="30" x14ac:knownFonts="1">
    <font>
      <sz val="11"/>
      <color theme="1"/>
      <name val="Calibri"/>
      <scheme val="minor"/>
    </font>
    <font>
      <b/>
      <sz val="18"/>
      <color rgb="FF344050"/>
      <name val="Poppins"/>
    </font>
    <font>
      <b/>
      <sz val="13"/>
      <color rgb="FF344050"/>
      <name val="Poppins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rgb="FF344050"/>
      <name val="Poppins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rgb="FF5B636B"/>
      <name val="Poppins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rgb="FF344050"/>
      <name val="Poppins"/>
    </font>
    <font>
      <b/>
      <sz val="11"/>
      <color rgb="FF344050"/>
      <name val="Calibri"/>
      <family val="2"/>
    </font>
    <font>
      <sz val="11"/>
      <color rgb="FF344050"/>
      <name val="Calibri"/>
      <family val="2"/>
    </font>
    <font>
      <i/>
      <sz val="11"/>
      <color theme="1"/>
      <name val="Calibri"/>
      <family val="2"/>
    </font>
    <font>
      <b/>
      <sz val="13"/>
      <color rgb="FF344050"/>
      <name val="Helvetica Neue"/>
      <family val="2"/>
    </font>
    <font>
      <sz val="13"/>
      <color rgb="FF344050"/>
      <name val="Helvetica Neue"/>
      <family val="2"/>
    </font>
    <font>
      <sz val="14"/>
      <color rgb="FF5B636B"/>
      <name val="Helvetica Neue"/>
      <family val="2"/>
    </font>
    <font>
      <i/>
      <sz val="9"/>
      <color theme="1"/>
      <name val="Poppins"/>
    </font>
    <font>
      <i/>
      <sz val="9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344050"/>
      <name val="Poppins"/>
    </font>
    <font>
      <sz val="11"/>
      <color rgb="FF5B636B"/>
      <name val="Helvetica Neue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89FFFF"/>
        <bgColor rgb="FF89FFFF"/>
      </patternFill>
    </fill>
    <fill>
      <patternFill patternType="solid">
        <fgColor rgb="FFE5FFFF"/>
        <bgColor rgb="FFE5FFFF"/>
      </patternFill>
    </fill>
    <fill>
      <patternFill patternType="solid">
        <fgColor rgb="FF18FC59"/>
        <bgColor rgb="FF18FC59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F7CAAC"/>
        <bgColor rgb="FFF7CAAC"/>
      </patternFill>
    </fill>
    <fill>
      <patternFill patternType="solid">
        <fgColor rgb="FFF5DCCF"/>
        <bgColor rgb="FFF5DCCF"/>
      </patternFill>
    </fill>
    <fill>
      <patternFill patternType="solid">
        <fgColor rgb="FFF4B083"/>
        <bgColor rgb="FFF4B083"/>
      </patternFill>
    </fill>
    <fill>
      <patternFill patternType="solid">
        <fgColor rgb="FFCFAFE7"/>
        <bgColor rgb="FFCFAFE7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C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A00"/>
        <bgColor rgb="FFFFC000"/>
      </patternFill>
    </fill>
    <fill>
      <patternFill patternType="solid">
        <fgColor rgb="FFFEFBE6"/>
        <bgColor indexed="64"/>
      </patternFill>
    </fill>
    <fill>
      <patternFill patternType="solid">
        <fgColor rgb="FFFEFBE6"/>
        <bgColor theme="0"/>
      </patternFill>
    </fill>
    <fill>
      <patternFill patternType="solid">
        <fgColor rgb="FFFF9EFC"/>
        <bgColor rgb="FFFFD965"/>
      </patternFill>
    </fill>
    <fill>
      <patternFill patternType="solid">
        <fgColor rgb="FFFF9EFC"/>
        <bgColor indexed="64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8" tint="0.79998168889431442"/>
        <bgColor rgb="FFD8D8D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BE6"/>
        <bgColor rgb="FFD8D8D8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18FC59"/>
      </patternFill>
    </fill>
    <fill>
      <patternFill patternType="solid">
        <fgColor rgb="FFF36679"/>
        <bgColor rgb="FF9CC2E5"/>
      </patternFill>
    </fill>
    <fill>
      <patternFill patternType="solid">
        <fgColor rgb="FFF36679"/>
        <bgColor rgb="FFF4B083"/>
      </patternFill>
    </fill>
    <fill>
      <patternFill patternType="solid">
        <fgColor rgb="FFF36679"/>
        <bgColor indexed="64"/>
      </patternFill>
    </fill>
    <fill>
      <patternFill patternType="solid">
        <fgColor rgb="FF92D050"/>
        <bgColor rgb="FFF4B083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CC2E5"/>
      </patternFill>
    </fill>
    <fill>
      <patternFill patternType="solid">
        <fgColor rgb="FF92D050"/>
        <bgColor rgb="FFFFD965"/>
      </patternFill>
    </fill>
    <fill>
      <patternFill patternType="solid">
        <fgColor rgb="FFFEFBE6"/>
        <bgColor rgb="FFFFC000"/>
      </patternFill>
    </fill>
  </fills>
  <borders count="1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theme="1"/>
      </right>
      <top/>
      <bottom style="thin">
        <color rgb="FF000000"/>
      </bottom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1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theme="1"/>
      </left>
      <right style="medium">
        <color rgb="FF000000"/>
      </right>
      <top/>
      <bottom style="thin">
        <color rgb="FF000000"/>
      </bottom>
      <diagonal/>
    </border>
    <border>
      <left style="thick">
        <color theme="1"/>
      </left>
      <right style="medium">
        <color rgb="FF000000"/>
      </right>
      <top style="thick">
        <color theme="1"/>
      </top>
      <bottom style="thick">
        <color theme="1"/>
      </bottom>
      <diagonal/>
    </border>
    <border>
      <left/>
      <right style="medium">
        <color rgb="FF000000"/>
      </right>
      <top style="thick">
        <color theme="1"/>
      </top>
      <bottom style="thick">
        <color theme="1"/>
      </bottom>
      <diagonal/>
    </border>
    <border>
      <left style="medium">
        <color rgb="FF000000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ck">
        <color theme="1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theme="1"/>
      </right>
      <top style="thin">
        <color rgb="FF000000"/>
      </top>
      <bottom style="thin">
        <color rgb="FF000000"/>
      </bottom>
      <diagonal/>
    </border>
    <border>
      <left/>
      <right style="thick">
        <color theme="1"/>
      </right>
      <top style="thin">
        <color rgb="FF000000"/>
      </top>
      <bottom style="thin">
        <color rgb="FF000000"/>
      </bottom>
      <diagonal/>
    </border>
    <border>
      <left/>
      <right style="thick">
        <color theme="1"/>
      </right>
      <top style="thin">
        <color rgb="FF000000"/>
      </top>
      <bottom style="medium">
        <color rgb="FF000000"/>
      </bottom>
      <diagonal/>
    </border>
    <border>
      <left/>
      <right style="thick">
        <color theme="1"/>
      </right>
      <top/>
      <bottom style="thin">
        <color rgb="FF000000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theme="1"/>
      </left>
      <right style="thin">
        <color rgb="FF000000"/>
      </right>
      <top/>
      <bottom style="thin">
        <color rgb="FF000000"/>
      </bottom>
      <diagonal/>
    </border>
    <border>
      <left style="thick">
        <color theme="1"/>
      </left>
      <right style="thin">
        <color rgb="FF000000"/>
      </right>
      <top style="thin">
        <color rgb="FF000000"/>
      </top>
      <bottom/>
      <diagonal/>
    </border>
    <border>
      <left style="thick">
        <color theme="1"/>
      </left>
      <right style="thin">
        <color rgb="FF000000"/>
      </right>
      <top/>
      <bottom/>
      <diagonal/>
    </border>
    <border>
      <left style="thick">
        <color theme="1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rgb="FF000000"/>
      </right>
      <top style="thick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theme="1"/>
      </top>
      <bottom style="thin">
        <color rgb="FF000000"/>
      </bottom>
      <diagonal/>
    </border>
    <border>
      <left/>
      <right style="thick">
        <color theme="1"/>
      </right>
      <top style="thick">
        <color theme="1"/>
      </top>
      <bottom style="thin">
        <color rgb="FF000000"/>
      </bottom>
      <diagonal/>
    </border>
    <border>
      <left style="thick">
        <color theme="1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ck">
        <color theme="1"/>
      </right>
      <top style="thin">
        <color rgb="FF000000"/>
      </top>
      <bottom style="medium">
        <color theme="1"/>
      </bottom>
      <diagonal/>
    </border>
    <border>
      <left/>
      <right style="thick">
        <color theme="1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4" xfId="0" applyNumberFormat="1" applyFont="1" applyBorder="1" applyProtection="1">
      <protection hidden="1"/>
    </xf>
    <xf numFmtId="9" fontId="4" fillId="0" borderId="4" xfId="0" applyNumberFormat="1" applyFont="1" applyBorder="1" applyProtection="1"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Protection="1"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Protection="1">
      <protection hidden="1"/>
    </xf>
    <xf numFmtId="164" fontId="5" fillId="4" borderId="4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5" fillId="4" borderId="5" xfId="0" applyFont="1" applyFill="1" applyBorder="1" applyProtection="1">
      <protection hidden="1"/>
    </xf>
    <xf numFmtId="164" fontId="5" fillId="4" borderId="6" xfId="0" applyNumberFormat="1" applyFont="1" applyFill="1" applyBorder="1" applyProtection="1">
      <protection hidden="1"/>
    </xf>
    <xf numFmtId="0" fontId="5" fillId="5" borderId="4" xfId="0" applyFont="1" applyFill="1" applyBorder="1" applyProtection="1">
      <protection hidden="1"/>
    </xf>
    <xf numFmtId="164" fontId="5" fillId="5" borderId="4" xfId="0" applyNumberFormat="1" applyFont="1" applyFill="1" applyBorder="1" applyProtection="1">
      <protection hidden="1"/>
    </xf>
    <xf numFmtId="164" fontId="4" fillId="17" borderId="4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164" fontId="4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5" fillId="5" borderId="17" xfId="0" applyFont="1" applyFill="1" applyBorder="1" applyProtection="1">
      <protection hidden="1"/>
    </xf>
    <xf numFmtId="164" fontId="4" fillId="0" borderId="11" xfId="0" applyNumberFormat="1" applyFont="1" applyBorder="1" applyAlignment="1" applyProtection="1">
      <alignment horizontal="center" vertical="center"/>
      <protection hidden="1"/>
    </xf>
    <xf numFmtId="164" fontId="4" fillId="0" borderId="14" xfId="0" applyNumberFormat="1" applyFont="1" applyBorder="1" applyAlignment="1" applyProtection="1">
      <alignment horizontal="center" vertical="center"/>
      <protection hidden="1"/>
    </xf>
    <xf numFmtId="164" fontId="5" fillId="5" borderId="17" xfId="0" applyNumberFormat="1" applyFont="1" applyFill="1" applyBorder="1" applyAlignment="1" applyProtection="1">
      <alignment horizontal="center"/>
      <protection hidden="1"/>
    </xf>
    <xf numFmtId="9" fontId="8" fillId="17" borderId="3" xfId="0" applyNumberFormat="1" applyFont="1" applyFill="1" applyBorder="1" applyAlignment="1" applyProtection="1">
      <alignment vertical="center"/>
      <protection locked="0"/>
    </xf>
    <xf numFmtId="164" fontId="5" fillId="0" borderId="10" xfId="0" applyNumberFormat="1" applyFont="1" applyBorder="1" applyAlignment="1" applyProtection="1">
      <alignment vertical="center"/>
      <protection hidden="1"/>
    </xf>
    <xf numFmtId="164" fontId="5" fillId="5" borderId="18" xfId="0" applyNumberFormat="1" applyFont="1" applyFill="1" applyBorder="1" applyProtection="1">
      <protection hidden="1"/>
    </xf>
    <xf numFmtId="0" fontId="1" fillId="0" borderId="0" xfId="0" applyFont="1" applyAlignment="1" applyProtection="1">
      <alignment horizontal="center" vertical="center" wrapText="1"/>
      <protection locked="0"/>
    </xf>
    <xf numFmtId="164" fontId="5" fillId="0" borderId="66" xfId="0" applyNumberFormat="1" applyFont="1" applyBorder="1" applyAlignment="1" applyProtection="1">
      <alignment vertical="center"/>
      <protection hidden="1"/>
    </xf>
    <xf numFmtId="164" fontId="5" fillId="0" borderId="30" xfId="0" applyNumberFormat="1" applyFont="1" applyBorder="1" applyAlignment="1" applyProtection="1">
      <alignment vertical="center"/>
      <protection hidden="1"/>
    </xf>
    <xf numFmtId="164" fontId="5" fillId="0" borderId="32" xfId="0" applyNumberFormat="1" applyFont="1" applyBorder="1" applyAlignment="1" applyProtection="1">
      <alignment vertical="center"/>
      <protection hidden="1"/>
    </xf>
    <xf numFmtId="9" fontId="8" fillId="17" borderId="67" xfId="0" applyNumberFormat="1" applyFont="1" applyFill="1" applyBorder="1" applyAlignment="1" applyProtection="1">
      <alignment vertical="center"/>
      <protection locked="0"/>
    </xf>
    <xf numFmtId="9" fontId="4" fillId="17" borderId="3" xfId="0" applyNumberFormat="1" applyFont="1" applyFill="1" applyBorder="1" applyAlignment="1" applyProtection="1">
      <alignment vertical="center"/>
      <protection locked="0"/>
    </xf>
    <xf numFmtId="0" fontId="0" fillId="0" borderId="69" xfId="0" applyBorder="1" applyProtection="1">
      <protection locked="0"/>
    </xf>
    <xf numFmtId="0" fontId="4" fillId="0" borderId="69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164" fontId="4" fillId="0" borderId="30" xfId="0" applyNumberFormat="1" applyFont="1" applyBorder="1" applyAlignment="1" applyProtection="1">
      <alignment horizontal="center" vertical="center"/>
      <protection hidden="1"/>
    </xf>
    <xf numFmtId="9" fontId="8" fillId="17" borderId="68" xfId="0" applyNumberFormat="1" applyFont="1" applyFill="1" applyBorder="1" applyAlignment="1" applyProtection="1">
      <alignment vertical="center"/>
      <protection locked="0"/>
    </xf>
    <xf numFmtId="9" fontId="4" fillId="17" borderId="63" xfId="0" applyNumberFormat="1" applyFont="1" applyFill="1" applyBorder="1" applyAlignment="1" applyProtection="1">
      <alignment vertical="center"/>
      <protection locked="0"/>
    </xf>
    <xf numFmtId="0" fontId="4" fillId="0" borderId="72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70" xfId="0" applyFont="1" applyBorder="1" applyAlignment="1">
      <alignment vertical="center" wrapText="1"/>
    </xf>
    <xf numFmtId="0" fontId="4" fillId="0" borderId="71" xfId="0" applyFont="1" applyBorder="1" applyAlignment="1">
      <alignment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22" fillId="0" borderId="76" xfId="0" applyFont="1" applyBorder="1" applyAlignment="1">
      <alignment horizontal="right" vertical="center"/>
    </xf>
    <xf numFmtId="0" fontId="22" fillId="0" borderId="77" xfId="0" applyFont="1" applyBorder="1" applyAlignment="1">
      <alignment horizontal="right" vertical="center"/>
    </xf>
    <xf numFmtId="164" fontId="4" fillId="0" borderId="0" xfId="0" applyNumberFormat="1" applyFont="1" applyAlignment="1" applyProtection="1">
      <alignment vertical="center"/>
      <protection hidden="1"/>
    </xf>
    <xf numFmtId="164" fontId="4" fillId="0" borderId="0" xfId="0" applyNumberFormat="1" applyFont="1" applyProtection="1">
      <protection hidden="1"/>
    </xf>
    <xf numFmtId="164" fontId="5" fillId="5" borderId="19" xfId="0" applyNumberFormat="1" applyFont="1" applyFill="1" applyBorder="1" applyProtection="1">
      <protection hidden="1"/>
    </xf>
    <xf numFmtId="0" fontId="5" fillId="5" borderId="18" xfId="0" applyFont="1" applyFill="1" applyBorder="1" applyProtection="1">
      <protection hidden="1"/>
    </xf>
    <xf numFmtId="0" fontId="5" fillId="5" borderId="20" xfId="0" applyFont="1" applyFill="1" applyBorder="1" applyProtection="1">
      <protection hidden="1"/>
    </xf>
    <xf numFmtId="164" fontId="5" fillId="5" borderId="21" xfId="0" applyNumberFormat="1" applyFont="1" applyFill="1" applyBorder="1" applyProtection="1">
      <protection hidden="1"/>
    </xf>
    <xf numFmtId="164" fontId="5" fillId="0" borderId="15" xfId="0" applyNumberFormat="1" applyFont="1" applyBorder="1" applyAlignment="1" applyProtection="1">
      <alignment vertical="center"/>
      <protection hidden="1"/>
    </xf>
    <xf numFmtId="164" fontId="5" fillId="0" borderId="61" xfId="0" applyNumberFormat="1" applyFont="1" applyBorder="1" applyAlignment="1" applyProtection="1">
      <alignment vertical="center"/>
      <protection hidden="1"/>
    </xf>
    <xf numFmtId="164" fontId="5" fillId="0" borderId="13" xfId="0" applyNumberFormat="1" applyFont="1" applyBorder="1" applyAlignment="1" applyProtection="1">
      <alignment vertical="center"/>
      <protection hidden="1"/>
    </xf>
    <xf numFmtId="164" fontId="5" fillId="0" borderId="16" xfId="0" applyNumberFormat="1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69" xfId="0" applyFont="1" applyBorder="1" applyProtection="1">
      <protection locked="0"/>
    </xf>
    <xf numFmtId="0" fontId="7" fillId="0" borderId="0" xfId="0" applyFont="1" applyProtection="1">
      <protection hidden="1"/>
    </xf>
    <xf numFmtId="0" fontId="10" fillId="0" borderId="0" xfId="0" applyFo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14" borderId="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5" fillId="5" borderId="4" xfId="0" applyFont="1" applyFill="1" applyBorder="1"/>
    <xf numFmtId="0" fontId="4" fillId="7" borderId="4" xfId="0" applyFont="1" applyFill="1" applyBorder="1" applyProtection="1">
      <protection locked="0"/>
    </xf>
    <xf numFmtId="0" fontId="4" fillId="8" borderId="4" xfId="0" applyFont="1" applyFill="1" applyBorder="1" applyProtection="1">
      <protection locked="0"/>
    </xf>
    <xf numFmtId="0" fontId="5" fillId="10" borderId="31" xfId="0" applyFont="1" applyFill="1" applyBorder="1" applyAlignment="1" applyProtection="1">
      <alignment horizontal="center" vertical="center"/>
      <protection locked="0"/>
    </xf>
    <xf numFmtId="0" fontId="5" fillId="10" borderId="32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164" fontId="4" fillId="6" borderId="13" xfId="0" applyNumberFormat="1" applyFont="1" applyFill="1" applyBorder="1" applyProtection="1">
      <protection hidden="1"/>
    </xf>
    <xf numFmtId="164" fontId="4" fillId="0" borderId="13" xfId="0" applyNumberFormat="1" applyFont="1" applyBorder="1" applyProtection="1">
      <protection hidden="1"/>
    </xf>
    <xf numFmtId="164" fontId="4" fillId="0" borderId="3" xfId="0" applyNumberFormat="1" applyFont="1" applyBorder="1" applyProtection="1">
      <protection hidden="1"/>
    </xf>
    <xf numFmtId="164" fontId="4" fillId="18" borderId="4" xfId="0" applyNumberFormat="1" applyFont="1" applyFill="1" applyBorder="1" applyProtection="1">
      <protection locked="0"/>
    </xf>
    <xf numFmtId="10" fontId="4" fillId="18" borderId="4" xfId="0" applyNumberFormat="1" applyFont="1" applyFill="1" applyBorder="1" applyProtection="1">
      <protection locked="0"/>
    </xf>
    <xf numFmtId="10" fontId="4" fillId="17" borderId="4" xfId="0" applyNumberFormat="1" applyFont="1" applyFill="1" applyBorder="1" applyProtection="1">
      <protection locked="0"/>
    </xf>
    <xf numFmtId="0" fontId="4" fillId="17" borderId="23" xfId="0" applyFont="1" applyFill="1" applyBorder="1" applyProtection="1">
      <protection locked="0"/>
    </xf>
    <xf numFmtId="0" fontId="4" fillId="17" borderId="22" xfId="0" applyFont="1" applyFill="1" applyBorder="1" applyProtection="1">
      <protection locked="0"/>
    </xf>
    <xf numFmtId="0" fontId="4" fillId="17" borderId="24" xfId="0" applyFont="1" applyFill="1" applyBorder="1" applyProtection="1">
      <protection locked="0"/>
    </xf>
    <xf numFmtId="0" fontId="4" fillId="19" borderId="4" xfId="0" applyFont="1" applyFill="1" applyBorder="1" applyProtection="1">
      <protection locked="0"/>
    </xf>
    <xf numFmtId="0" fontId="5" fillId="9" borderId="4" xfId="0" applyFont="1" applyFill="1" applyBorder="1" applyAlignment="1">
      <alignment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19" borderId="29" xfId="0" applyFont="1" applyFill="1" applyBorder="1" applyAlignment="1">
      <alignment horizontal="center" vertical="center"/>
    </xf>
    <xf numFmtId="0" fontId="5" fillId="19" borderId="30" xfId="0" applyFont="1" applyFill="1" applyBorder="1" applyAlignment="1">
      <alignment horizontal="center"/>
    </xf>
    <xf numFmtId="0" fontId="4" fillId="0" borderId="31" xfId="0" applyFont="1" applyBorder="1" applyAlignment="1" applyProtection="1">
      <alignment vertical="center"/>
      <protection hidden="1"/>
    </xf>
    <xf numFmtId="164" fontId="4" fillId="0" borderId="31" xfId="0" applyNumberFormat="1" applyFont="1" applyBorder="1" applyProtection="1">
      <protection hidden="1"/>
    </xf>
    <xf numFmtId="164" fontId="4" fillId="3" borderId="31" xfId="0" applyNumberFormat="1" applyFont="1" applyFill="1" applyBorder="1" applyProtection="1">
      <protection hidden="1"/>
    </xf>
    <xf numFmtId="164" fontId="4" fillId="11" borderId="31" xfId="0" applyNumberFormat="1" applyFont="1" applyFill="1" applyBorder="1" applyProtection="1">
      <protection hidden="1"/>
    </xf>
    <xf numFmtId="164" fontId="5" fillId="5" borderId="31" xfId="0" applyNumberFormat="1" applyFont="1" applyFill="1" applyBorder="1" applyProtection="1">
      <protection hidden="1"/>
    </xf>
    <xf numFmtId="3" fontId="4" fillId="17" borderId="10" xfId="0" applyNumberFormat="1" applyFont="1" applyFill="1" applyBorder="1" applyAlignment="1" applyProtection="1">
      <alignment vertical="center"/>
      <protection locked="0"/>
    </xf>
    <xf numFmtId="164" fontId="4" fillId="0" borderId="10" xfId="0" applyNumberFormat="1" applyFont="1" applyBorder="1" applyProtection="1">
      <protection hidden="1"/>
    </xf>
    <xf numFmtId="164" fontId="5" fillId="0" borderId="10" xfId="0" applyNumberFormat="1" applyFont="1" applyBorder="1" applyProtection="1">
      <protection hidden="1"/>
    </xf>
    <xf numFmtId="3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>
      <alignment horizontal="center"/>
    </xf>
    <xf numFmtId="0" fontId="5" fillId="7" borderId="31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/>
    </xf>
    <xf numFmtId="0" fontId="4" fillId="0" borderId="31" xfId="0" applyFont="1" applyBorder="1" applyAlignment="1">
      <alignment vertical="center"/>
    </xf>
    <xf numFmtId="164" fontId="4" fillId="0" borderId="31" xfId="0" applyNumberFormat="1" applyFont="1" applyBorder="1"/>
    <xf numFmtId="164" fontId="4" fillId="3" borderId="31" xfId="0" applyNumberFormat="1" applyFont="1" applyFill="1" applyBorder="1"/>
    <xf numFmtId="164" fontId="4" fillId="11" borderId="31" xfId="0" applyNumberFormat="1" applyFont="1" applyFill="1" applyBorder="1"/>
    <xf numFmtId="164" fontId="5" fillId="5" borderId="31" xfId="0" applyNumberFormat="1" applyFont="1" applyFill="1" applyBorder="1"/>
    <xf numFmtId="0" fontId="25" fillId="0" borderId="0" xfId="0" applyFont="1" applyProtection="1">
      <protection locked="0"/>
    </xf>
    <xf numFmtId="164" fontId="5" fillId="3" borderId="33" xfId="0" applyNumberFormat="1" applyFont="1" applyFill="1" applyBorder="1" applyProtection="1">
      <protection hidden="1"/>
    </xf>
    <xf numFmtId="164" fontId="5" fillId="11" borderId="33" xfId="0" applyNumberFormat="1" applyFont="1" applyFill="1" applyBorder="1" applyProtection="1">
      <protection hidden="1"/>
    </xf>
    <xf numFmtId="164" fontId="5" fillId="5" borderId="33" xfId="0" applyNumberFormat="1" applyFont="1" applyFill="1" applyBorder="1" applyProtection="1">
      <protection hidden="1"/>
    </xf>
    <xf numFmtId="0" fontId="25" fillId="0" borderId="0" xfId="0" applyFont="1" applyAlignment="1">
      <alignment horizontal="center"/>
    </xf>
    <xf numFmtId="0" fontId="4" fillId="19" borderId="4" xfId="0" applyFont="1" applyFill="1" applyBorder="1"/>
    <xf numFmtId="0" fontId="4" fillId="7" borderId="4" xfId="0" applyFont="1" applyFill="1" applyBorder="1"/>
    <xf numFmtId="0" fontId="4" fillId="10" borderId="4" xfId="0" applyFont="1" applyFill="1" applyBorder="1"/>
    <xf numFmtId="0" fontId="14" fillId="6" borderId="13" xfId="0" applyFont="1" applyFill="1" applyBorder="1" applyProtection="1"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0" fontId="4" fillId="0" borderId="44" xfId="0" applyFont="1" applyBorder="1" applyProtection="1">
      <protection locked="0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4" fillId="6" borderId="13" xfId="0" applyFont="1" applyFill="1" applyBorder="1"/>
    <xf numFmtId="164" fontId="4" fillId="17" borderId="11" xfId="0" applyNumberFormat="1" applyFont="1" applyFill="1" applyBorder="1" applyAlignment="1" applyProtection="1">
      <alignment horizontal="center" vertical="center"/>
      <protection locked="0"/>
    </xf>
    <xf numFmtId="0" fontId="14" fillId="18" borderId="13" xfId="0" applyFont="1" applyFill="1" applyBorder="1" applyProtection="1">
      <protection locked="0"/>
    </xf>
    <xf numFmtId="164" fontId="4" fillId="17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39" xfId="0" applyNumberFormat="1" applyFont="1" applyBorder="1" applyAlignment="1" applyProtection="1">
      <alignment vertical="center"/>
      <protection hidden="1"/>
    </xf>
    <xf numFmtId="164" fontId="4" fillId="0" borderId="40" xfId="0" applyNumberFormat="1" applyFont="1" applyBorder="1" applyAlignment="1" applyProtection="1">
      <alignment vertical="center"/>
      <protection hidden="1"/>
    </xf>
    <xf numFmtId="164" fontId="4" fillId="0" borderId="16" xfId="0" applyNumberFormat="1" applyFont="1" applyBorder="1" applyAlignment="1" applyProtection="1">
      <alignment vertical="center"/>
      <protection hidden="1"/>
    </xf>
    <xf numFmtId="164" fontId="4" fillId="0" borderId="13" xfId="0" applyNumberFormat="1" applyFont="1" applyBorder="1" applyAlignment="1" applyProtection="1">
      <alignment vertical="center"/>
      <protection hidden="1"/>
    </xf>
    <xf numFmtId="164" fontId="4" fillId="0" borderId="41" xfId="0" applyNumberFormat="1" applyFont="1" applyBorder="1" applyAlignment="1" applyProtection="1">
      <alignment vertical="center"/>
      <protection hidden="1"/>
    </xf>
    <xf numFmtId="164" fontId="5" fillId="5" borderId="20" xfId="0" applyNumberFormat="1" applyFont="1" applyFill="1" applyBorder="1" applyAlignment="1" applyProtection="1">
      <alignment horizontal="center"/>
      <protection hidden="1"/>
    </xf>
    <xf numFmtId="164" fontId="4" fillId="5" borderId="43" xfId="0" applyNumberFormat="1" applyFont="1" applyFill="1" applyBorder="1" applyProtection="1">
      <protection hidden="1"/>
    </xf>
    <xf numFmtId="164" fontId="4" fillId="17" borderId="3" xfId="0" applyNumberFormat="1" applyFont="1" applyFill="1" applyBorder="1" applyAlignment="1" applyProtection="1">
      <alignment horizontal="center"/>
      <protection locked="0"/>
    </xf>
    <xf numFmtId="0" fontId="5" fillId="0" borderId="9" xfId="0" applyFont="1" applyBorder="1" applyAlignment="1">
      <alignment horizontal="center"/>
    </xf>
    <xf numFmtId="164" fontId="5" fillId="0" borderId="40" xfId="0" applyNumberFormat="1" applyFont="1" applyBorder="1" applyAlignment="1" applyProtection="1">
      <alignment vertical="center"/>
      <protection hidden="1"/>
    </xf>
    <xf numFmtId="164" fontId="5" fillId="0" borderId="41" xfId="0" applyNumberFormat="1" applyFont="1" applyBorder="1" applyAlignment="1" applyProtection="1">
      <alignment vertical="center"/>
      <protection hidden="1"/>
    </xf>
    <xf numFmtId="164" fontId="5" fillId="5" borderId="43" xfId="0" applyNumberFormat="1" applyFont="1" applyFill="1" applyBorder="1" applyProtection="1"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13" fillId="21" borderId="13" xfId="0" applyFont="1" applyFill="1" applyBorder="1"/>
    <xf numFmtId="0" fontId="13" fillId="22" borderId="42" xfId="0" applyFont="1" applyFill="1" applyBorder="1"/>
    <xf numFmtId="0" fontId="13" fillId="24" borderId="13" xfId="0" applyFont="1" applyFill="1" applyBorder="1"/>
    <xf numFmtId="0" fontId="13" fillId="24" borderId="42" xfId="0" applyFont="1" applyFill="1" applyBorder="1"/>
    <xf numFmtId="164" fontId="4" fillId="0" borderId="4" xfId="0" applyNumberFormat="1" applyFont="1" applyBorder="1" applyAlignment="1" applyProtection="1">
      <alignment horizontal="center"/>
      <protection hidden="1"/>
    </xf>
    <xf numFmtId="0" fontId="5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25" xfId="0" applyFont="1" applyBorder="1" applyProtection="1">
      <protection locked="0"/>
    </xf>
    <xf numFmtId="0" fontId="5" fillId="0" borderId="38" xfId="0" applyFont="1" applyBorder="1" applyProtection="1">
      <protection locked="0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/>
    <xf numFmtId="10" fontId="4" fillId="0" borderId="4" xfId="0" applyNumberFormat="1" applyFont="1" applyBorder="1" applyProtection="1">
      <protection hidden="1"/>
    </xf>
    <xf numFmtId="164" fontId="5" fillId="0" borderId="22" xfId="0" applyNumberFormat="1" applyFont="1" applyBorder="1" applyAlignment="1" applyProtection="1">
      <alignment vertical="center"/>
      <protection hidden="1"/>
    </xf>
    <xf numFmtId="164" fontId="5" fillId="0" borderId="4" xfId="0" applyNumberFormat="1" applyFont="1" applyBorder="1" applyProtection="1">
      <protection hidden="1"/>
    </xf>
    <xf numFmtId="164" fontId="5" fillId="0" borderId="45" xfId="0" applyNumberFormat="1" applyFont="1" applyBorder="1" applyAlignment="1" applyProtection="1">
      <alignment vertical="center"/>
      <protection hidden="1"/>
    </xf>
    <xf numFmtId="0" fontId="5" fillId="2" borderId="46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10" fontId="4" fillId="0" borderId="10" xfId="0" applyNumberFormat="1" applyFont="1" applyBorder="1" applyProtection="1">
      <protection hidden="1"/>
    </xf>
    <xf numFmtId="164" fontId="4" fillId="0" borderId="4" xfId="0" applyNumberFormat="1" applyFont="1" applyBorder="1" applyAlignment="1" applyProtection="1">
      <alignment vertical="center"/>
      <protection hidden="1"/>
    </xf>
    <xf numFmtId="164" fontId="5" fillId="0" borderId="22" xfId="0" applyNumberFormat="1" applyFont="1" applyBorder="1" applyProtection="1">
      <protection hidden="1"/>
    </xf>
    <xf numFmtId="164" fontId="5" fillId="0" borderId="49" xfId="0" applyNumberFormat="1" applyFont="1" applyBorder="1" applyProtection="1">
      <protection hidden="1"/>
    </xf>
    <xf numFmtId="164" fontId="5" fillId="0" borderId="3" xfId="0" applyNumberFormat="1" applyFont="1" applyBorder="1" applyProtection="1">
      <protection hidden="1"/>
    </xf>
    <xf numFmtId="164" fontId="5" fillId="0" borderId="50" xfId="0" applyNumberFormat="1" applyFont="1" applyBorder="1" applyProtection="1">
      <protection hidden="1"/>
    </xf>
    <xf numFmtId="164" fontId="5" fillId="0" borderId="47" xfId="0" applyNumberFormat="1" applyFont="1" applyBorder="1" applyProtection="1"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5" fillId="2" borderId="4" xfId="0" applyFont="1" applyFill="1" applyBorder="1" applyAlignment="1">
      <alignment horizontal="left"/>
    </xf>
    <xf numFmtId="0" fontId="15" fillId="0" borderId="0" xfId="0" applyFont="1"/>
    <xf numFmtId="0" fontId="13" fillId="5" borderId="4" xfId="0" applyFont="1" applyFill="1" applyBorder="1" applyAlignment="1">
      <alignment horizontal="center"/>
    </xf>
    <xf numFmtId="0" fontId="4" fillId="0" borderId="39" xfId="0" applyFont="1" applyBorder="1"/>
    <xf numFmtId="0" fontId="4" fillId="0" borderId="56" xfId="0" applyFont="1" applyBorder="1" applyProtection="1">
      <protection locked="0"/>
    </xf>
    <xf numFmtId="0" fontId="4" fillId="0" borderId="57" xfId="0" applyFont="1" applyBorder="1" applyProtection="1">
      <protection locked="0"/>
    </xf>
    <xf numFmtId="0" fontId="4" fillId="0" borderId="2" xfId="0" applyFont="1" applyBorder="1" applyProtection="1">
      <protection locked="0"/>
    </xf>
    <xf numFmtId="165" fontId="4" fillId="0" borderId="4" xfId="0" applyNumberFormat="1" applyFont="1" applyBorder="1" applyProtection="1">
      <protection hidden="1"/>
    </xf>
    <xf numFmtId="165" fontId="4" fillId="0" borderId="56" xfId="0" applyNumberFormat="1" applyFont="1" applyBorder="1" applyProtection="1"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17" borderId="55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/>
    <xf numFmtId="165" fontId="5" fillId="2" borderId="4" xfId="0" applyNumberFormat="1" applyFont="1" applyFill="1" applyBorder="1" applyProtection="1">
      <protection hidden="1"/>
    </xf>
    <xf numFmtId="164" fontId="5" fillId="2" borderId="4" xfId="0" applyNumberFormat="1" applyFont="1" applyFill="1" applyBorder="1" applyProtection="1">
      <protection hidden="1"/>
    </xf>
    <xf numFmtId="0" fontId="4" fillId="6" borderId="6" xfId="0" applyFont="1" applyFill="1" applyBorder="1" applyProtection="1">
      <protection hidden="1"/>
    </xf>
    <xf numFmtId="0" fontId="4" fillId="0" borderId="3" xfId="0" applyFont="1" applyBorder="1" applyAlignment="1" applyProtection="1">
      <alignment wrapText="1"/>
      <protection hidden="1"/>
    </xf>
    <xf numFmtId="0" fontId="4" fillId="0" borderId="3" xfId="0" applyFont="1" applyBorder="1" applyProtection="1">
      <protection hidden="1"/>
    </xf>
    <xf numFmtId="0" fontId="4" fillId="17" borderId="4" xfId="0" applyFont="1" applyFill="1" applyBorder="1" applyProtection="1">
      <protection locked="0"/>
    </xf>
    <xf numFmtId="164" fontId="5" fillId="26" borderId="4" xfId="0" applyNumberFormat="1" applyFont="1" applyFill="1" applyBorder="1" applyProtection="1">
      <protection locked="0"/>
    </xf>
    <xf numFmtId="164" fontId="5" fillId="13" borderId="0" xfId="0" applyNumberFormat="1" applyFont="1" applyFill="1" applyProtection="1">
      <protection hidden="1"/>
    </xf>
    <xf numFmtId="0" fontId="4" fillId="5" borderId="4" xfId="0" applyFont="1" applyFill="1" applyBorder="1" applyAlignment="1">
      <alignment horizontal="center"/>
    </xf>
    <xf numFmtId="164" fontId="4" fillId="17" borderId="13" xfId="0" applyNumberFormat="1" applyFont="1" applyFill="1" applyBorder="1" applyProtection="1">
      <protection locked="0"/>
    </xf>
    <xf numFmtId="0" fontId="14" fillId="0" borderId="0" xfId="0" applyFont="1" applyProtection="1">
      <protection locked="0"/>
    </xf>
    <xf numFmtId="164" fontId="5" fillId="2" borderId="60" xfId="0" applyNumberFormat="1" applyFont="1" applyFill="1" applyBorder="1" applyProtection="1">
      <protection hidden="1"/>
    </xf>
    <xf numFmtId="164" fontId="5" fillId="2" borderId="42" xfId="0" applyNumberFormat="1" applyFont="1" applyFill="1" applyBorder="1" applyProtection="1">
      <protection hidden="1"/>
    </xf>
    <xf numFmtId="164" fontId="4" fillId="0" borderId="39" xfId="0" applyNumberFormat="1" applyFont="1" applyBorder="1" applyProtection="1">
      <protection hidden="1"/>
    </xf>
    <xf numFmtId="164" fontId="4" fillId="0" borderId="62" xfId="0" applyNumberFormat="1" applyFont="1" applyBorder="1" applyProtection="1">
      <protection hidden="1"/>
    </xf>
    <xf numFmtId="164" fontId="4" fillId="17" borderId="58" xfId="0" applyNumberFormat="1" applyFont="1" applyFill="1" applyBorder="1" applyProtection="1">
      <protection locked="0"/>
    </xf>
    <xf numFmtId="164" fontId="4" fillId="17" borderId="59" xfId="0" applyNumberFormat="1" applyFont="1" applyFill="1" applyBorder="1" applyProtection="1">
      <protection locked="0"/>
    </xf>
    <xf numFmtId="164" fontId="4" fillId="17" borderId="64" xfId="0" applyNumberFormat="1" applyFont="1" applyFill="1" applyBorder="1" applyProtection="1">
      <protection locked="0"/>
    </xf>
    <xf numFmtId="164" fontId="4" fillId="17" borderId="65" xfId="0" applyNumberFormat="1" applyFont="1" applyFill="1" applyBorder="1" applyProtection="1">
      <protection locked="0"/>
    </xf>
    <xf numFmtId="164" fontId="4" fillId="0" borderId="78" xfId="0" applyNumberFormat="1" applyFont="1" applyBorder="1" applyProtection="1">
      <protection hidden="1"/>
    </xf>
    <xf numFmtId="164" fontId="4" fillId="0" borderId="79" xfId="0" applyNumberFormat="1" applyFont="1" applyBorder="1" applyProtection="1">
      <protection hidden="1"/>
    </xf>
    <xf numFmtId="164" fontId="4" fillId="0" borderId="80" xfId="0" applyNumberFormat="1" applyFont="1" applyBorder="1" applyProtection="1">
      <protection hidden="1"/>
    </xf>
    <xf numFmtId="164" fontId="5" fillId="2" borderId="81" xfId="0" applyNumberFormat="1" applyFont="1" applyFill="1" applyBorder="1" applyProtection="1">
      <protection hidden="1"/>
    </xf>
    <xf numFmtId="164" fontId="4" fillId="0" borderId="82" xfId="0" applyNumberFormat="1" applyFont="1" applyBorder="1" applyProtection="1">
      <protection hidden="1"/>
    </xf>
    <xf numFmtId="164" fontId="4" fillId="0" borderId="83" xfId="0" applyNumberFormat="1" applyFont="1" applyBorder="1" applyProtection="1">
      <protection locked="0"/>
    </xf>
    <xf numFmtId="0" fontId="14" fillId="0" borderId="84" xfId="0" applyFont="1" applyBorder="1"/>
    <xf numFmtId="0" fontId="13" fillId="2" borderId="85" xfId="0" applyFont="1" applyFill="1" applyBorder="1"/>
    <xf numFmtId="0" fontId="14" fillId="0" borderId="86" xfId="0" applyFont="1" applyBorder="1"/>
    <xf numFmtId="0" fontId="14" fillId="6" borderId="84" xfId="0" applyFont="1" applyFill="1" applyBorder="1"/>
    <xf numFmtId="0" fontId="14" fillId="0" borderId="90" xfId="0" applyFont="1" applyBorder="1"/>
    <xf numFmtId="0" fontId="5" fillId="2" borderId="91" xfId="0" applyFont="1" applyFill="1" applyBorder="1" applyAlignment="1">
      <alignment horizontal="center"/>
    </xf>
    <xf numFmtId="0" fontId="5" fillId="2" borderId="92" xfId="0" applyFont="1" applyFill="1" applyBorder="1" applyAlignment="1">
      <alignment horizontal="center"/>
    </xf>
    <xf numFmtId="0" fontId="5" fillId="2" borderId="93" xfId="0" applyFont="1" applyFill="1" applyBorder="1" applyAlignment="1">
      <alignment horizontal="center"/>
    </xf>
    <xf numFmtId="164" fontId="4" fillId="0" borderId="95" xfId="0" applyNumberFormat="1" applyFont="1" applyBorder="1" applyProtection="1">
      <protection hidden="1"/>
    </xf>
    <xf numFmtId="164" fontId="4" fillId="0" borderId="96" xfId="0" applyNumberFormat="1" applyFont="1" applyBorder="1" applyProtection="1">
      <protection hidden="1"/>
    </xf>
    <xf numFmtId="164" fontId="4" fillId="0" borderId="97" xfId="0" applyNumberFormat="1" applyFont="1" applyBorder="1" applyProtection="1">
      <protection hidden="1"/>
    </xf>
    <xf numFmtId="0" fontId="13" fillId="5" borderId="89" xfId="0" applyFont="1" applyFill="1" applyBorder="1"/>
    <xf numFmtId="164" fontId="5" fillId="5" borderId="98" xfId="0" applyNumberFormat="1" applyFont="1" applyFill="1" applyBorder="1" applyProtection="1">
      <protection hidden="1"/>
    </xf>
    <xf numFmtId="164" fontId="5" fillId="5" borderId="99" xfId="0" applyNumberFormat="1" applyFont="1" applyFill="1" applyBorder="1" applyProtection="1">
      <protection hidden="1"/>
    </xf>
    <xf numFmtId="164" fontId="5" fillId="5" borderId="100" xfId="0" applyNumberFormat="1" applyFont="1" applyFill="1" applyBorder="1" applyProtection="1">
      <protection hidden="1"/>
    </xf>
    <xf numFmtId="0" fontId="14" fillId="0" borderId="0" xfId="0" applyFont="1"/>
    <xf numFmtId="0" fontId="14" fillId="0" borderId="87" xfId="0" applyFont="1" applyBorder="1"/>
    <xf numFmtId="0" fontId="14" fillId="0" borderId="94" xfId="0" applyFont="1" applyBorder="1"/>
    <xf numFmtId="0" fontId="14" fillId="0" borderId="88" xfId="0" applyFont="1" applyBorder="1"/>
    <xf numFmtId="0" fontId="18" fillId="0" borderId="0" xfId="0" applyFont="1" applyProtection="1">
      <protection locked="0"/>
    </xf>
    <xf numFmtId="164" fontId="17" fillId="17" borderId="4" xfId="0" applyNumberFormat="1" applyFont="1" applyFill="1" applyBorder="1" applyProtection="1">
      <protection locked="0"/>
    </xf>
    <xf numFmtId="0" fontId="16" fillId="2" borderId="4" xfId="0" applyFont="1" applyFill="1" applyBorder="1"/>
    <xf numFmtId="0" fontId="17" fillId="0" borderId="4" xfId="0" applyFont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17" fillId="0" borderId="4" xfId="0" applyFont="1" applyBorder="1"/>
    <xf numFmtId="164" fontId="16" fillId="2" borderId="4" xfId="0" applyNumberFormat="1" applyFont="1" applyFill="1" applyBorder="1" applyProtection="1">
      <protection hidden="1"/>
    </xf>
    <xf numFmtId="164" fontId="17" fillId="27" borderId="4" xfId="0" applyNumberFormat="1" applyFont="1" applyFill="1" applyBorder="1" applyProtection="1">
      <protection hidden="1"/>
    </xf>
    <xf numFmtId="164" fontId="17" fillId="0" borderId="4" xfId="0" applyNumberFormat="1" applyFont="1" applyBorder="1" applyProtection="1">
      <protection hidden="1"/>
    </xf>
    <xf numFmtId="165" fontId="16" fillId="2" borderId="4" xfId="0" applyNumberFormat="1" applyFont="1" applyFill="1" applyBorder="1" applyProtection="1">
      <protection hidden="1"/>
    </xf>
    <xf numFmtId="8" fontId="16" fillId="2" borderId="4" xfId="0" applyNumberFormat="1" applyFont="1" applyFill="1" applyBorder="1" applyProtection="1">
      <protection hidden="1"/>
    </xf>
    <xf numFmtId="164" fontId="5" fillId="28" borderId="4" xfId="0" applyNumberFormat="1" applyFont="1" applyFill="1" applyBorder="1" applyProtection="1">
      <protection locked="0"/>
    </xf>
    <xf numFmtId="165" fontId="5" fillId="28" borderId="4" xfId="0" applyNumberFormat="1" applyFont="1" applyFill="1" applyBorder="1" applyProtection="1">
      <protection locked="0"/>
    </xf>
    <xf numFmtId="0" fontId="5" fillId="5" borderId="4" xfId="0" applyFont="1" applyFill="1" applyBorder="1" applyAlignment="1">
      <alignment horizontal="right"/>
    </xf>
    <xf numFmtId="0" fontId="28" fillId="0" borderId="0" xfId="0" applyFont="1"/>
    <xf numFmtId="165" fontId="17" fillId="27" borderId="4" xfId="0" applyNumberFormat="1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right"/>
      <protection locked="0"/>
    </xf>
    <xf numFmtId="0" fontId="16" fillId="0" borderId="0" xfId="0" applyFont="1" applyProtection="1">
      <protection locked="0"/>
    </xf>
    <xf numFmtId="0" fontId="16" fillId="0" borderId="102" xfId="0" applyFont="1" applyBorder="1" applyAlignment="1" applyProtection="1">
      <alignment horizontal="center"/>
      <protection locked="0"/>
    </xf>
    <xf numFmtId="0" fontId="17" fillId="6" borderId="105" xfId="0" applyFont="1" applyFill="1" applyBorder="1"/>
    <xf numFmtId="0" fontId="17" fillId="6" borderId="106" xfId="0" applyFont="1" applyFill="1" applyBorder="1"/>
    <xf numFmtId="0" fontId="16" fillId="2" borderId="101" xfId="0" applyFont="1" applyFill="1" applyBorder="1"/>
    <xf numFmtId="0" fontId="17" fillId="6" borderId="104" xfId="0" applyFont="1" applyFill="1" applyBorder="1"/>
    <xf numFmtId="0" fontId="17" fillId="6" borderId="102" xfId="0" applyFont="1" applyFill="1" applyBorder="1"/>
    <xf numFmtId="0" fontId="17" fillId="12" borderId="104" xfId="0" applyFont="1" applyFill="1" applyBorder="1"/>
    <xf numFmtId="0" fontId="17" fillId="12" borderId="106" xfId="0" applyFont="1" applyFill="1" applyBorder="1"/>
    <xf numFmtId="0" fontId="16" fillId="16" borderId="101" xfId="0" applyFont="1" applyFill="1" applyBorder="1"/>
    <xf numFmtId="165" fontId="17" fillId="6" borderId="102" xfId="0" applyNumberFormat="1" applyFont="1" applyFill="1" applyBorder="1" applyAlignment="1" applyProtection="1">
      <alignment horizontal="right"/>
      <protection hidden="1"/>
    </xf>
    <xf numFmtId="165" fontId="17" fillId="6" borderId="105" xfId="0" applyNumberFormat="1" applyFont="1" applyFill="1" applyBorder="1" applyAlignment="1" applyProtection="1">
      <alignment horizontal="right"/>
      <protection hidden="1"/>
    </xf>
    <xf numFmtId="165" fontId="17" fillId="6" borderId="101" xfId="0" applyNumberFormat="1" applyFont="1" applyFill="1" applyBorder="1" applyAlignment="1" applyProtection="1">
      <alignment horizontal="right"/>
      <protection hidden="1"/>
    </xf>
    <xf numFmtId="165" fontId="17" fillId="6" borderId="103" xfId="0" applyNumberFormat="1" applyFont="1" applyFill="1" applyBorder="1" applyAlignment="1" applyProtection="1">
      <alignment horizontal="right"/>
      <protection hidden="1"/>
    </xf>
    <xf numFmtId="165" fontId="17" fillId="6" borderId="106" xfId="0" applyNumberFormat="1" applyFont="1" applyFill="1" applyBorder="1" applyAlignment="1" applyProtection="1">
      <alignment horizontal="right"/>
      <protection hidden="1"/>
    </xf>
    <xf numFmtId="165" fontId="16" fillId="2" borderId="101" xfId="0" applyNumberFormat="1" applyFont="1" applyFill="1" applyBorder="1" applyAlignment="1" applyProtection="1">
      <alignment horizontal="right"/>
      <protection hidden="1"/>
    </xf>
    <xf numFmtId="10" fontId="16" fillId="2" borderId="101" xfId="0" applyNumberFormat="1" applyFont="1" applyFill="1" applyBorder="1" applyAlignment="1" applyProtection="1">
      <alignment horizontal="right"/>
      <protection hidden="1"/>
    </xf>
    <xf numFmtId="165" fontId="17" fillId="6" borderId="105" xfId="0" applyNumberFormat="1" applyFont="1" applyFill="1" applyBorder="1" applyProtection="1">
      <protection hidden="1"/>
    </xf>
    <xf numFmtId="165" fontId="17" fillId="6" borderId="102" xfId="0" applyNumberFormat="1" applyFont="1" applyFill="1" applyBorder="1" applyProtection="1">
      <protection hidden="1"/>
    </xf>
    <xf numFmtId="165" fontId="17" fillId="6" borderId="104" xfId="0" applyNumberFormat="1" applyFont="1" applyFill="1" applyBorder="1" applyAlignment="1" applyProtection="1">
      <alignment horizontal="right"/>
      <protection hidden="1"/>
    </xf>
    <xf numFmtId="165" fontId="16" fillId="2" borderId="101" xfId="0" applyNumberFormat="1" applyFont="1" applyFill="1" applyBorder="1" applyProtection="1">
      <protection hidden="1"/>
    </xf>
    <xf numFmtId="164" fontId="17" fillId="6" borderId="102" xfId="0" applyNumberFormat="1" applyFont="1" applyFill="1" applyBorder="1" applyAlignment="1" applyProtection="1">
      <alignment horizontal="right"/>
      <protection hidden="1"/>
    </xf>
    <xf numFmtId="164" fontId="17" fillId="6" borderId="105" xfId="0" applyNumberFormat="1" applyFont="1" applyFill="1" applyBorder="1" applyAlignment="1" applyProtection="1">
      <alignment horizontal="right"/>
      <protection hidden="1"/>
    </xf>
    <xf numFmtId="164" fontId="17" fillId="6" borderId="102" xfId="0" applyNumberFormat="1" applyFont="1" applyFill="1" applyBorder="1" applyProtection="1">
      <protection hidden="1"/>
    </xf>
    <xf numFmtId="164" fontId="17" fillId="6" borderId="105" xfId="0" applyNumberFormat="1" applyFont="1" applyFill="1" applyBorder="1" applyProtection="1">
      <protection hidden="1"/>
    </xf>
    <xf numFmtId="164" fontId="17" fillId="12" borderId="104" xfId="0" applyNumberFormat="1" applyFont="1" applyFill="1" applyBorder="1" applyAlignment="1" applyProtection="1">
      <alignment horizontal="right"/>
      <protection hidden="1"/>
    </xf>
    <xf numFmtId="164" fontId="17" fillId="6" borderId="107" xfId="0" applyNumberFormat="1" applyFont="1" applyFill="1" applyBorder="1" applyAlignment="1" applyProtection="1">
      <alignment horizontal="right"/>
      <protection hidden="1"/>
    </xf>
    <xf numFmtId="164" fontId="17" fillId="6" borderId="108" xfId="0" applyNumberFormat="1" applyFont="1" applyFill="1" applyBorder="1" applyProtection="1">
      <protection hidden="1"/>
    </xf>
    <xf numFmtId="164" fontId="17" fillId="6" borderId="104" xfId="0" applyNumberFormat="1" applyFont="1" applyFill="1" applyBorder="1" applyProtection="1">
      <protection hidden="1"/>
    </xf>
    <xf numFmtId="164" fontId="17" fillId="6" borderId="107" xfId="0" applyNumberFormat="1" applyFont="1" applyFill="1" applyBorder="1" applyProtection="1">
      <protection hidden="1"/>
    </xf>
    <xf numFmtId="164" fontId="17" fillId="6" borderId="104" xfId="0" applyNumberFormat="1" applyFont="1" applyFill="1" applyBorder="1" applyAlignment="1" applyProtection="1">
      <alignment horizontal="right"/>
      <protection hidden="1"/>
    </xf>
    <xf numFmtId="164" fontId="17" fillId="12" borderId="103" xfId="0" applyNumberFormat="1" applyFont="1" applyFill="1" applyBorder="1" applyAlignment="1" applyProtection="1">
      <alignment horizontal="right"/>
      <protection hidden="1"/>
    </xf>
    <xf numFmtId="164" fontId="17" fillId="6" borderId="106" xfId="0" applyNumberFormat="1" applyFont="1" applyFill="1" applyBorder="1" applyAlignment="1" applyProtection="1">
      <alignment horizontal="right"/>
      <protection hidden="1"/>
    </xf>
    <xf numFmtId="164" fontId="17" fillId="6" borderId="106" xfId="0" applyNumberFormat="1" applyFont="1" applyFill="1" applyBorder="1" applyProtection="1">
      <protection hidden="1"/>
    </xf>
    <xf numFmtId="164" fontId="16" fillId="16" borderId="101" xfId="0" applyNumberFormat="1" applyFont="1" applyFill="1" applyBorder="1" applyAlignment="1" applyProtection="1">
      <alignment horizontal="right"/>
      <protection hidden="1"/>
    </xf>
    <xf numFmtId="164" fontId="17" fillId="17" borderId="4" xfId="0" applyNumberFormat="1" applyFont="1" applyFill="1" applyBorder="1" applyProtection="1">
      <protection hidden="1"/>
    </xf>
    <xf numFmtId="0" fontId="29" fillId="0" borderId="0" xfId="0" applyFont="1" applyProtection="1">
      <protection locked="0"/>
    </xf>
    <xf numFmtId="0" fontId="25" fillId="0" borderId="0" xfId="0" applyFont="1"/>
    <xf numFmtId="0" fontId="6" fillId="2" borderId="7" xfId="0" applyFont="1" applyFill="1" applyBorder="1" applyAlignment="1" applyProtection="1">
      <alignment horizontal="left" vertical="top" wrapText="1"/>
      <protection hidden="1"/>
    </xf>
    <xf numFmtId="0" fontId="3" fillId="0" borderId="2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Protection="1">
      <protection hidden="1"/>
    </xf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4" fillId="12" borderId="1" xfId="0" applyFont="1" applyFill="1" applyBorder="1" applyAlignment="1">
      <alignment horizontal="left"/>
    </xf>
    <xf numFmtId="0" fontId="3" fillId="13" borderId="2" xfId="0" applyFont="1" applyFill="1" applyBorder="1"/>
    <xf numFmtId="0" fontId="3" fillId="13" borderId="3" xfId="0" applyFont="1" applyFill="1" applyBorder="1"/>
    <xf numFmtId="0" fontId="1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left"/>
    </xf>
    <xf numFmtId="0" fontId="5" fillId="14" borderId="1" xfId="0" applyFont="1" applyFill="1" applyBorder="1" applyAlignment="1">
      <alignment horizontal="center"/>
    </xf>
    <xf numFmtId="0" fontId="3" fillId="15" borderId="2" xfId="0" applyFont="1" applyFill="1" applyBorder="1"/>
    <xf numFmtId="0" fontId="3" fillId="15" borderId="3" xfId="0" applyFont="1" applyFill="1" applyBorder="1"/>
    <xf numFmtId="0" fontId="5" fillId="10" borderId="26" xfId="0" applyFont="1" applyFill="1" applyBorder="1" applyAlignment="1" applyProtection="1">
      <alignment horizontal="center"/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5" fillId="10" borderId="1" xfId="0" applyFont="1" applyFill="1" applyBorder="1" applyAlignment="1">
      <alignment horizontal="right" vertical="center"/>
    </xf>
    <xf numFmtId="0" fontId="3" fillId="0" borderId="12" xfId="0" applyFont="1" applyBorder="1"/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5" fillId="3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5" fillId="11" borderId="26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right"/>
    </xf>
    <xf numFmtId="0" fontId="5" fillId="7" borderId="1" xfId="0" applyFont="1" applyFill="1" applyBorder="1" applyAlignment="1">
      <alignment horizontal="right" vertical="center"/>
    </xf>
    <xf numFmtId="0" fontId="5" fillId="7" borderId="26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5" fillId="19" borderId="26" xfId="0" applyFont="1" applyFill="1" applyBorder="1" applyAlignment="1">
      <alignment horizontal="center"/>
    </xf>
    <xf numFmtId="0" fontId="3" fillId="20" borderId="27" xfId="0" applyFont="1" applyFill="1" applyBorder="1"/>
    <xf numFmtId="0" fontId="3" fillId="20" borderId="28" xfId="0" applyFont="1" applyFill="1" applyBorder="1"/>
    <xf numFmtId="0" fontId="5" fillId="19" borderId="1" xfId="0" applyFont="1" applyFill="1" applyBorder="1" applyAlignment="1">
      <alignment horizontal="right" vertical="center"/>
    </xf>
    <xf numFmtId="0" fontId="3" fillId="20" borderId="2" xfId="0" applyFont="1" applyFill="1" applyBorder="1"/>
    <xf numFmtId="0" fontId="3" fillId="20" borderId="12" xfId="0" applyFont="1" applyFill="1" applyBorder="1"/>
    <xf numFmtId="0" fontId="5" fillId="25" borderId="1" xfId="0" applyFont="1" applyFill="1" applyBorder="1" applyAlignment="1">
      <alignment horizontal="right"/>
    </xf>
    <xf numFmtId="0" fontId="22" fillId="25" borderId="3" xfId="0" applyFont="1" applyFill="1" applyBorder="1"/>
    <xf numFmtId="0" fontId="5" fillId="0" borderId="34" xfId="0" applyFont="1" applyBorder="1" applyAlignment="1">
      <alignment horizontal="center"/>
    </xf>
    <xf numFmtId="0" fontId="3" fillId="0" borderId="35" xfId="0" applyFont="1" applyBorder="1"/>
    <xf numFmtId="0" fontId="3" fillId="0" borderId="36" xfId="0" applyFont="1" applyBorder="1"/>
    <xf numFmtId="0" fontId="5" fillId="23" borderId="1" xfId="0" applyFont="1" applyFill="1" applyBorder="1" applyAlignment="1">
      <alignment horizontal="right"/>
    </xf>
    <xf numFmtId="0" fontId="22" fillId="23" borderId="3" xfId="0" applyFont="1" applyFill="1" applyBorder="1"/>
    <xf numFmtId="0" fontId="1" fillId="0" borderId="0" xfId="0" applyFont="1" applyAlignment="1" applyProtection="1">
      <alignment horizontal="center" vertical="center" wrapText="1"/>
      <protection locked="0"/>
    </xf>
    <xf numFmtId="0" fontId="5" fillId="5" borderId="51" xfId="0" applyFont="1" applyFill="1" applyBorder="1" applyAlignment="1">
      <alignment horizontal="center" wrapText="1"/>
    </xf>
    <xf numFmtId="0" fontId="3" fillId="0" borderId="39" xfId="0" applyFont="1" applyBorder="1"/>
    <xf numFmtId="0" fontId="5" fillId="2" borderId="52" xfId="0" applyFont="1" applyFill="1" applyBorder="1" applyAlignment="1">
      <alignment horizontal="center"/>
    </xf>
    <xf numFmtId="0" fontId="3" fillId="0" borderId="53" xfId="0" applyFont="1" applyBorder="1"/>
    <xf numFmtId="0" fontId="3" fillId="0" borderId="54" xfId="0" applyFont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22" fillId="0" borderId="2" xfId="0" applyFont="1" applyBorder="1"/>
    <xf numFmtId="0" fontId="22" fillId="0" borderId="3" xfId="0" applyFont="1" applyBorder="1"/>
    <xf numFmtId="0" fontId="4" fillId="0" borderId="1" xfId="0" applyFont="1" applyBorder="1" applyAlignment="1">
      <alignment horizontal="right" wrapText="1"/>
    </xf>
    <xf numFmtId="0" fontId="4" fillId="6" borderId="1" xfId="0" applyFont="1" applyFill="1" applyBorder="1" applyAlignment="1">
      <alignment horizontal="right"/>
    </xf>
    <xf numFmtId="0" fontId="3" fillId="0" borderId="8" xfId="0" applyFont="1" applyBorder="1"/>
    <xf numFmtId="0" fontId="27" fillId="5" borderId="1" xfId="0" applyFont="1" applyFill="1" applyBorder="1" applyAlignment="1">
      <alignment horizontal="center"/>
    </xf>
    <xf numFmtId="0" fontId="5" fillId="12" borderId="52" xfId="0" applyFont="1" applyFill="1" applyBorder="1" applyAlignment="1">
      <alignment horizontal="center"/>
    </xf>
    <xf numFmtId="0" fontId="3" fillId="13" borderId="54" xfId="0" applyFont="1" applyFill="1" applyBorder="1"/>
    <xf numFmtId="0" fontId="4" fillId="0" borderId="1" xfId="0" applyFont="1" applyBorder="1" applyAlignment="1">
      <alignment horizontal="right" vertical="center"/>
    </xf>
    <xf numFmtId="0" fontId="4" fillId="17" borderId="109" xfId="0" applyFont="1" applyFill="1" applyBorder="1" applyProtection="1">
      <protection locked="0"/>
    </xf>
    <xf numFmtId="164" fontId="4" fillId="0" borderId="110" xfId="0" applyNumberFormat="1" applyFont="1" applyBorder="1" applyProtection="1">
      <protection hidden="1"/>
    </xf>
    <xf numFmtId="0" fontId="4" fillId="29" borderId="4" xfId="0" applyFont="1" applyFill="1" applyBorder="1" applyProtection="1">
      <protection locked="0"/>
    </xf>
    <xf numFmtId="0" fontId="4" fillId="30" borderId="4" xfId="0" applyFont="1" applyFill="1" applyBorder="1"/>
    <xf numFmtId="0" fontId="5" fillId="30" borderId="26" xfId="0" applyFont="1" applyFill="1" applyBorder="1" applyAlignment="1" applyProtection="1">
      <alignment horizontal="center"/>
      <protection locked="0"/>
    </xf>
    <xf numFmtId="0" fontId="3" fillId="31" borderId="27" xfId="0" applyFont="1" applyFill="1" applyBorder="1" applyProtection="1">
      <protection locked="0"/>
    </xf>
    <xf numFmtId="0" fontId="3" fillId="31" borderId="28" xfId="0" applyFont="1" applyFill="1" applyBorder="1" applyProtection="1">
      <protection locked="0"/>
    </xf>
    <xf numFmtId="0" fontId="5" fillId="30" borderId="31" xfId="0" applyFont="1" applyFill="1" applyBorder="1" applyAlignment="1" applyProtection="1">
      <alignment horizontal="center" vertical="center"/>
      <protection locked="0"/>
    </xf>
    <xf numFmtId="0" fontId="5" fillId="30" borderId="32" xfId="0" applyFont="1" applyFill="1" applyBorder="1" applyAlignment="1" applyProtection="1">
      <alignment horizontal="center"/>
      <protection locked="0"/>
    </xf>
    <xf numFmtId="0" fontId="5" fillId="30" borderId="1" xfId="0" applyFont="1" applyFill="1" applyBorder="1" applyAlignment="1">
      <alignment horizontal="right" vertical="center"/>
    </xf>
    <xf numFmtId="0" fontId="3" fillId="31" borderId="2" xfId="0" applyFont="1" applyFill="1" applyBorder="1"/>
    <xf numFmtId="0" fontId="3" fillId="31" borderId="12" xfId="0" applyFont="1" applyFill="1" applyBorder="1"/>
    <xf numFmtId="0" fontId="5" fillId="32" borderId="26" xfId="0" applyFont="1" applyFill="1" applyBorder="1" applyAlignment="1" applyProtection="1">
      <alignment horizontal="center"/>
      <protection locked="0"/>
    </xf>
    <xf numFmtId="0" fontId="3" fillId="33" borderId="27" xfId="0" applyFont="1" applyFill="1" applyBorder="1" applyProtection="1">
      <protection locked="0"/>
    </xf>
    <xf numFmtId="0" fontId="3" fillId="33" borderId="28" xfId="0" applyFont="1" applyFill="1" applyBorder="1" applyProtection="1">
      <protection locked="0"/>
    </xf>
    <xf numFmtId="0" fontId="5" fillId="32" borderId="31" xfId="0" applyFont="1" applyFill="1" applyBorder="1" applyAlignment="1" applyProtection="1">
      <alignment horizontal="center" vertical="center"/>
      <protection locked="0"/>
    </xf>
    <xf numFmtId="0" fontId="5" fillId="32" borderId="32" xfId="0" applyFont="1" applyFill="1" applyBorder="1" applyAlignment="1" applyProtection="1">
      <alignment horizontal="center"/>
      <protection locked="0"/>
    </xf>
    <xf numFmtId="0" fontId="5" fillId="32" borderId="1" xfId="0" applyFont="1" applyFill="1" applyBorder="1" applyAlignment="1">
      <alignment horizontal="right" vertical="center"/>
    </xf>
    <xf numFmtId="0" fontId="3" fillId="33" borderId="2" xfId="0" applyFont="1" applyFill="1" applyBorder="1"/>
    <xf numFmtId="0" fontId="3" fillId="33" borderId="12" xfId="0" applyFont="1" applyFill="1" applyBorder="1"/>
    <xf numFmtId="0" fontId="4" fillId="34" borderId="4" xfId="0" applyFont="1" applyFill="1" applyBorder="1"/>
    <xf numFmtId="0" fontId="4" fillId="35" borderId="4" xfId="0" applyFont="1" applyFill="1" applyBorder="1" applyProtection="1">
      <protection locked="0"/>
    </xf>
    <xf numFmtId="164" fontId="4" fillId="36" borderId="4" xfId="0" applyNumberFormat="1" applyFont="1" applyFill="1" applyBorder="1" applyProtection="1">
      <protection locked="0"/>
    </xf>
    <xf numFmtId="0" fontId="4" fillId="0" borderId="4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BE6"/>
      <color rgb="FFF36679"/>
      <color rgb="FFF8FF63"/>
      <color rgb="FFB84DFF"/>
      <color rgb="FFFF9EFC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774700</xdr:colOff>
      <xdr:row>1</xdr:row>
      <xdr:rowOff>38100</xdr:rowOff>
    </xdr:from>
    <xdr:to>
      <xdr:col>10</xdr:col>
      <xdr:colOff>1080507</xdr:colOff>
      <xdr:row>1</xdr:row>
      <xdr:rowOff>586740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302F5B-4BEA-AD4F-8949-7C41EBBA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2286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304800</xdr:colOff>
      <xdr:row>2</xdr:row>
      <xdr:rowOff>50800</xdr:rowOff>
    </xdr:from>
    <xdr:to>
      <xdr:col>14</xdr:col>
      <xdr:colOff>801107</xdr:colOff>
      <xdr:row>2</xdr:row>
      <xdr:rowOff>599440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230283-282D-3C47-832B-766416E4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318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2730500</xdr:colOff>
      <xdr:row>1</xdr:row>
      <xdr:rowOff>50800</xdr:rowOff>
    </xdr:from>
    <xdr:to>
      <xdr:col>5</xdr:col>
      <xdr:colOff>1410707</xdr:colOff>
      <xdr:row>1</xdr:row>
      <xdr:rowOff>599440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4511CAA-3BEB-334C-8FEB-F0EE920B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413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1</xdr:row>
      <xdr:rowOff>38100</xdr:rowOff>
    </xdr:from>
    <xdr:to>
      <xdr:col>6</xdr:col>
      <xdr:colOff>1055107</xdr:colOff>
      <xdr:row>1</xdr:row>
      <xdr:rowOff>586740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281B66-B324-7A99-0CFE-7BA1C97D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286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406400</xdr:colOff>
      <xdr:row>2</xdr:row>
      <xdr:rowOff>38100</xdr:rowOff>
    </xdr:from>
    <xdr:to>
      <xdr:col>29</xdr:col>
      <xdr:colOff>750307</xdr:colOff>
      <xdr:row>2</xdr:row>
      <xdr:rowOff>586740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E2A013-2268-E444-880D-9D2939AB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4191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241300</xdr:colOff>
      <xdr:row>2</xdr:row>
      <xdr:rowOff>38100</xdr:rowOff>
    </xdr:from>
    <xdr:to>
      <xdr:col>9</xdr:col>
      <xdr:colOff>724907</xdr:colOff>
      <xdr:row>2</xdr:row>
      <xdr:rowOff>586740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97D6A9-C9F0-174E-AB5F-C988AB0B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4191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368300</xdr:colOff>
      <xdr:row>2</xdr:row>
      <xdr:rowOff>38100</xdr:rowOff>
    </xdr:from>
    <xdr:to>
      <xdr:col>18</xdr:col>
      <xdr:colOff>610607</xdr:colOff>
      <xdr:row>2</xdr:row>
      <xdr:rowOff>586740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01D473-60D1-1940-9F33-407006DB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6604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</xdr:colOff>
      <xdr:row>2</xdr:row>
      <xdr:rowOff>76200</xdr:rowOff>
    </xdr:from>
    <xdr:to>
      <xdr:col>8</xdr:col>
      <xdr:colOff>788407</xdr:colOff>
      <xdr:row>2</xdr:row>
      <xdr:rowOff>624840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8C52EF-303F-A44A-8E72-35204471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4572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2</xdr:row>
      <xdr:rowOff>0</xdr:rowOff>
    </xdr:from>
    <xdr:to>
      <xdr:col>51</xdr:col>
      <xdr:colOff>128007</xdr:colOff>
      <xdr:row>2</xdr:row>
      <xdr:rowOff>548640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41B3AF-9A6C-E844-AA4C-6400A4F4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23300" y="3810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368300</xdr:colOff>
      <xdr:row>2</xdr:row>
      <xdr:rowOff>63500</xdr:rowOff>
    </xdr:from>
    <xdr:to>
      <xdr:col>14</xdr:col>
      <xdr:colOff>864607</xdr:colOff>
      <xdr:row>2</xdr:row>
      <xdr:rowOff>612140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38FEAB-E3DF-C644-A886-BCB3B803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0900" y="4445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1079500</xdr:colOff>
      <xdr:row>1</xdr:row>
      <xdr:rowOff>12700</xdr:rowOff>
    </xdr:from>
    <xdr:to>
      <xdr:col>5</xdr:col>
      <xdr:colOff>775707</xdr:colOff>
      <xdr:row>1</xdr:row>
      <xdr:rowOff>561340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95208A-2A4B-864F-BB97-2E9B71AC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032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355600</xdr:colOff>
      <xdr:row>2</xdr:row>
      <xdr:rowOff>38100</xdr:rowOff>
    </xdr:from>
    <xdr:to>
      <xdr:col>15</xdr:col>
      <xdr:colOff>851907</xdr:colOff>
      <xdr:row>2</xdr:row>
      <xdr:rowOff>586740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C956A6-8AF1-4245-A874-301E4EF1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100" y="419100"/>
          <a:ext cx="293470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2:Z1000"/>
  <sheetViews>
    <sheetView topLeftCell="B1" workbookViewId="0">
      <selection activeCell="J25" sqref="J25"/>
    </sheetView>
  </sheetViews>
  <sheetFormatPr baseColWidth="10" defaultColWidth="14.5" defaultRowHeight="15" customHeight="1" x14ac:dyDescent="0.2"/>
  <cols>
    <col min="1" max="1" width="10.6640625" style="1" customWidth="1"/>
    <col min="2" max="2" width="59.33203125" style="1" customWidth="1"/>
    <col min="3" max="3" width="14.6640625" style="1" customWidth="1"/>
    <col min="4" max="4" width="14.1640625" style="1" customWidth="1"/>
    <col min="5" max="5" width="10.83203125" style="1" customWidth="1"/>
    <col min="6" max="6" width="4.1640625" style="1" customWidth="1"/>
    <col min="7" max="7" width="8.83203125" style="1" customWidth="1"/>
    <col min="8" max="8" width="12.33203125" style="1" customWidth="1"/>
    <col min="9" max="9" width="10.6640625" style="1" customWidth="1"/>
    <col min="10" max="10" width="34.5" style="1" customWidth="1"/>
    <col min="11" max="11" width="15.1640625" style="1" customWidth="1"/>
    <col min="12" max="26" width="10.6640625" style="1" customWidth="1"/>
    <col min="27" max="16384" width="14.5" style="1"/>
  </cols>
  <sheetData>
    <row r="2" spans="1:26" ht="50" customHeight="1" x14ac:dyDescent="0.2">
      <c r="B2" s="33" t="s">
        <v>0</v>
      </c>
      <c r="C2" s="179"/>
      <c r="D2" s="179"/>
      <c r="E2" s="179"/>
      <c r="F2" s="179"/>
      <c r="G2" s="179"/>
      <c r="H2" s="179"/>
    </row>
    <row r="4" spans="1:26" ht="26.25" customHeight="1" x14ac:dyDescent="0.2">
      <c r="B4" s="296" t="s">
        <v>1</v>
      </c>
      <c r="C4" s="292"/>
      <c r="D4" s="292"/>
      <c r="E4" s="292"/>
      <c r="F4" s="292"/>
      <c r="G4" s="292"/>
      <c r="H4" s="295"/>
    </row>
    <row r="5" spans="1:26" ht="48" x14ac:dyDescent="0.2">
      <c r="A5" s="2"/>
      <c r="B5" s="5" t="s">
        <v>2</v>
      </c>
      <c r="C5" s="6" t="s">
        <v>3</v>
      </c>
      <c r="D5" s="6" t="s">
        <v>4</v>
      </c>
      <c r="E5" s="6" t="s">
        <v>5</v>
      </c>
      <c r="F5" s="294" t="s">
        <v>6</v>
      </c>
      <c r="G5" s="295"/>
      <c r="H5" s="6" t="s">
        <v>7</v>
      </c>
      <c r="I5" s="2"/>
      <c r="J5" s="8" t="s">
        <v>8</v>
      </c>
      <c r="K5" s="9" t="s">
        <v>9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B6" s="7" t="s">
        <v>10</v>
      </c>
      <c r="C6" s="17">
        <v>0</v>
      </c>
      <c r="D6" s="3">
        <f>C6*0.21</f>
        <v>0</v>
      </c>
      <c r="E6" s="17">
        <v>0</v>
      </c>
      <c r="F6" s="4">
        <v>0.08</v>
      </c>
      <c r="G6" s="3">
        <f t="shared" ref="G6:G16" si="0">E6*F6</f>
        <v>0</v>
      </c>
      <c r="H6" s="17">
        <v>0</v>
      </c>
      <c r="J6" s="10" t="s">
        <v>11</v>
      </c>
      <c r="K6" s="11">
        <f>SUM(C6+C7+C8+C9+C10+C11+C12+C13+C14+C15+C16+E6+E7+E8+E9+E10+E11+E12+E13+E14+E15+E16+H6+H7+H8+H9+H10+H11+H12+H13+H14+H15+H16)</f>
        <v>0</v>
      </c>
    </row>
    <row r="7" spans="1:26" x14ac:dyDescent="0.2">
      <c r="B7" s="7" t="s">
        <v>12</v>
      </c>
      <c r="C7" s="17">
        <v>0</v>
      </c>
      <c r="D7" s="3">
        <f t="shared" ref="D7:D16" si="1">C7*0.21</f>
        <v>0</v>
      </c>
      <c r="E7" s="17">
        <v>0</v>
      </c>
      <c r="F7" s="4">
        <v>0.08</v>
      </c>
      <c r="G7" s="3">
        <f t="shared" si="0"/>
        <v>0</v>
      </c>
      <c r="H7" s="17">
        <v>0</v>
      </c>
      <c r="J7" s="10" t="s">
        <v>13</v>
      </c>
      <c r="K7" s="11">
        <f>C19+C20+C21+C22+C23+C24+C25+E19+E20+E21+E22+E23+E24+E25+H19+H20+H21+H22+H23+H24+H25</f>
        <v>0</v>
      </c>
    </row>
    <row r="8" spans="1:26" x14ac:dyDescent="0.2">
      <c r="B8" s="7" t="s">
        <v>14</v>
      </c>
      <c r="C8" s="17">
        <v>0</v>
      </c>
      <c r="D8" s="3">
        <f t="shared" si="1"/>
        <v>0</v>
      </c>
      <c r="E8" s="17">
        <v>0</v>
      </c>
      <c r="F8" s="4">
        <v>0.06</v>
      </c>
      <c r="G8" s="3">
        <f t="shared" si="0"/>
        <v>0</v>
      </c>
      <c r="H8" s="17">
        <v>0</v>
      </c>
      <c r="J8" s="10" t="s">
        <v>15</v>
      </c>
      <c r="K8" s="11">
        <f>K6+K7</f>
        <v>0</v>
      </c>
    </row>
    <row r="9" spans="1:26" x14ac:dyDescent="0.2">
      <c r="B9" s="7" t="s">
        <v>16</v>
      </c>
      <c r="C9" s="17">
        <v>0</v>
      </c>
      <c r="D9" s="3">
        <f t="shared" si="1"/>
        <v>0</v>
      </c>
      <c r="E9" s="17">
        <v>0</v>
      </c>
      <c r="F9" s="4">
        <v>0.06</v>
      </c>
      <c r="G9" s="3">
        <f t="shared" si="0"/>
        <v>0</v>
      </c>
      <c r="H9" s="17">
        <v>0</v>
      </c>
      <c r="J9" s="12"/>
      <c r="K9" s="12"/>
    </row>
    <row r="10" spans="1:26" x14ac:dyDescent="0.2">
      <c r="B10" s="7" t="s">
        <v>17</v>
      </c>
      <c r="C10" s="17">
        <v>0</v>
      </c>
      <c r="D10" s="3">
        <f t="shared" si="1"/>
        <v>0</v>
      </c>
      <c r="E10" s="17">
        <v>0</v>
      </c>
      <c r="F10" s="4">
        <v>0.06</v>
      </c>
      <c r="G10" s="3">
        <f t="shared" si="0"/>
        <v>0</v>
      </c>
      <c r="H10" s="17">
        <v>0</v>
      </c>
      <c r="J10" s="10" t="s">
        <v>18</v>
      </c>
      <c r="K10" s="11">
        <f>C28+E28+H28</f>
        <v>0</v>
      </c>
    </row>
    <row r="11" spans="1:26" x14ac:dyDescent="0.2">
      <c r="B11" s="7" t="s">
        <v>19</v>
      </c>
      <c r="C11" s="17">
        <v>0</v>
      </c>
      <c r="D11" s="3">
        <f t="shared" si="1"/>
        <v>0</v>
      </c>
      <c r="E11" s="17">
        <v>0</v>
      </c>
      <c r="F11" s="4">
        <v>0.06</v>
      </c>
      <c r="G11" s="3">
        <f t="shared" si="0"/>
        <v>0</v>
      </c>
      <c r="H11" s="17">
        <v>0</v>
      </c>
      <c r="J11" s="13" t="s">
        <v>20</v>
      </c>
      <c r="K11" s="14">
        <f>-('Necesidades de finaciación'!J19)</f>
        <v>0</v>
      </c>
    </row>
    <row r="12" spans="1:26" x14ac:dyDescent="0.2">
      <c r="B12" s="7" t="s">
        <v>21</v>
      </c>
      <c r="C12" s="17">
        <v>0</v>
      </c>
      <c r="D12" s="3">
        <f t="shared" si="1"/>
        <v>0</v>
      </c>
      <c r="E12" s="17">
        <v>0</v>
      </c>
      <c r="F12" s="4">
        <v>0.06</v>
      </c>
      <c r="G12" s="3">
        <f t="shared" si="0"/>
        <v>0</v>
      </c>
      <c r="H12" s="17">
        <v>0</v>
      </c>
      <c r="J12" s="10" t="s">
        <v>22</v>
      </c>
      <c r="K12" s="11">
        <f>(D6+D7+D8+D9+D10+D11+D12+D13+D14+D15+D16+D19+D20+D21+D22+D23+D24+D25+D28)</f>
        <v>0</v>
      </c>
    </row>
    <row r="13" spans="1:26" x14ac:dyDescent="0.2">
      <c r="B13" s="7" t="s">
        <v>23</v>
      </c>
      <c r="C13" s="17">
        <v>0</v>
      </c>
      <c r="D13" s="3">
        <f t="shared" si="1"/>
        <v>0</v>
      </c>
      <c r="E13" s="17">
        <v>0</v>
      </c>
      <c r="F13" s="4">
        <v>0.06</v>
      </c>
      <c r="G13" s="3">
        <f t="shared" si="0"/>
        <v>0</v>
      </c>
      <c r="H13" s="17">
        <v>0</v>
      </c>
      <c r="J13" s="10" t="s">
        <v>24</v>
      </c>
      <c r="K13" s="11">
        <f>G6+G7+G8+G9+G10+G11+G12+G13+G14+G15+G16+G19+G20+G21+G22+G23+G24+G25+G28</f>
        <v>0</v>
      </c>
    </row>
    <row r="14" spans="1:26" x14ac:dyDescent="0.2">
      <c r="B14" s="7" t="s">
        <v>25</v>
      </c>
      <c r="C14" s="17">
        <v>0</v>
      </c>
      <c r="D14" s="3">
        <f t="shared" si="1"/>
        <v>0</v>
      </c>
      <c r="E14" s="17">
        <v>0</v>
      </c>
      <c r="F14" s="4">
        <v>0.06</v>
      </c>
      <c r="G14" s="3">
        <f t="shared" si="0"/>
        <v>0</v>
      </c>
      <c r="H14" s="17">
        <v>0</v>
      </c>
      <c r="J14" s="10" t="s">
        <v>26</v>
      </c>
      <c r="K14" s="11">
        <f>K12+K13+K10+K11</f>
        <v>0</v>
      </c>
    </row>
    <row r="15" spans="1:26" x14ac:dyDescent="0.2">
      <c r="B15" s="7" t="s">
        <v>27</v>
      </c>
      <c r="C15" s="17">
        <v>0</v>
      </c>
      <c r="D15" s="3">
        <f t="shared" si="1"/>
        <v>0</v>
      </c>
      <c r="E15" s="17">
        <v>0</v>
      </c>
      <c r="F15" s="4">
        <v>0.06</v>
      </c>
      <c r="G15" s="3">
        <f t="shared" si="0"/>
        <v>0</v>
      </c>
      <c r="H15" s="17">
        <v>0</v>
      </c>
      <c r="J15" s="12"/>
      <c r="K15" s="12"/>
    </row>
    <row r="16" spans="1:26" x14ac:dyDescent="0.2">
      <c r="B16" s="7" t="s">
        <v>28</v>
      </c>
      <c r="C16" s="17">
        <v>0</v>
      </c>
      <c r="D16" s="3">
        <f t="shared" si="1"/>
        <v>0</v>
      </c>
      <c r="E16" s="17">
        <v>0</v>
      </c>
      <c r="F16" s="4">
        <v>0.06</v>
      </c>
      <c r="G16" s="3">
        <f t="shared" si="0"/>
        <v>0</v>
      </c>
      <c r="H16" s="17">
        <v>0</v>
      </c>
      <c r="J16" s="15" t="s">
        <v>29</v>
      </c>
      <c r="K16" s="16">
        <f>K8+K14</f>
        <v>0</v>
      </c>
    </row>
    <row r="17" spans="2:8" ht="26.25" customHeight="1" x14ac:dyDescent="0.2">
      <c r="B17" s="296" t="s">
        <v>30</v>
      </c>
      <c r="C17" s="292"/>
      <c r="D17" s="292"/>
      <c r="E17" s="292"/>
      <c r="F17" s="292"/>
      <c r="G17" s="292"/>
      <c r="H17" s="295"/>
    </row>
    <row r="18" spans="2:8" ht="48" x14ac:dyDescent="0.2">
      <c r="B18" s="5" t="s">
        <v>2</v>
      </c>
      <c r="C18" s="6" t="s">
        <v>3</v>
      </c>
      <c r="D18" s="6" t="s">
        <v>4</v>
      </c>
      <c r="E18" s="6" t="s">
        <v>31</v>
      </c>
      <c r="F18" s="294" t="s">
        <v>32</v>
      </c>
      <c r="G18" s="295"/>
      <c r="H18" s="6" t="s">
        <v>7</v>
      </c>
    </row>
    <row r="19" spans="2:8" x14ac:dyDescent="0.2">
      <c r="B19" s="7" t="s">
        <v>33</v>
      </c>
      <c r="C19" s="17">
        <v>0</v>
      </c>
      <c r="D19" s="3">
        <f t="shared" ref="D19:D21" si="2">C19*0.21</f>
        <v>0</v>
      </c>
      <c r="E19" s="17">
        <v>0</v>
      </c>
      <c r="F19" s="4">
        <v>0.06</v>
      </c>
      <c r="G19" s="3">
        <f t="shared" ref="G19:G23" si="3">E19*F19</f>
        <v>0</v>
      </c>
      <c r="H19" s="17">
        <v>0</v>
      </c>
    </row>
    <row r="20" spans="2:8" x14ac:dyDescent="0.2">
      <c r="B20" s="7" t="s">
        <v>34</v>
      </c>
      <c r="C20" s="17">
        <v>0</v>
      </c>
      <c r="D20" s="3">
        <f t="shared" si="2"/>
        <v>0</v>
      </c>
      <c r="E20" s="17">
        <v>0</v>
      </c>
      <c r="F20" s="4">
        <v>0.06</v>
      </c>
      <c r="G20" s="3">
        <f t="shared" si="3"/>
        <v>0</v>
      </c>
      <c r="H20" s="17">
        <v>0</v>
      </c>
    </row>
    <row r="21" spans="2:8" ht="15.75" customHeight="1" x14ac:dyDescent="0.2">
      <c r="B21" s="7" t="s">
        <v>35</v>
      </c>
      <c r="C21" s="17">
        <v>0</v>
      </c>
      <c r="D21" s="3">
        <f t="shared" si="2"/>
        <v>0</v>
      </c>
      <c r="E21" s="17">
        <v>0</v>
      </c>
      <c r="F21" s="4">
        <v>0.06</v>
      </c>
      <c r="G21" s="3">
        <f t="shared" si="3"/>
        <v>0</v>
      </c>
      <c r="H21" s="17">
        <v>0</v>
      </c>
    </row>
    <row r="22" spans="2:8" ht="15.75" customHeight="1" x14ac:dyDescent="0.2">
      <c r="B22" s="7" t="s">
        <v>36</v>
      </c>
      <c r="C22" s="17">
        <v>0</v>
      </c>
      <c r="D22" s="4">
        <v>0</v>
      </c>
      <c r="E22" s="17">
        <v>0</v>
      </c>
      <c r="F22" s="4">
        <v>0</v>
      </c>
      <c r="G22" s="3">
        <f t="shared" si="3"/>
        <v>0</v>
      </c>
      <c r="H22" s="17">
        <v>0</v>
      </c>
    </row>
    <row r="23" spans="2:8" ht="15.75" customHeight="1" x14ac:dyDescent="0.2">
      <c r="B23" s="7" t="s">
        <v>37</v>
      </c>
      <c r="C23" s="17">
        <v>0</v>
      </c>
      <c r="D23" s="4">
        <v>0</v>
      </c>
      <c r="E23" s="17">
        <v>0</v>
      </c>
      <c r="F23" s="4">
        <v>0</v>
      </c>
      <c r="G23" s="3">
        <f t="shared" si="3"/>
        <v>0</v>
      </c>
      <c r="H23" s="17">
        <v>0</v>
      </c>
    </row>
    <row r="24" spans="2:8" ht="15.75" customHeight="1" x14ac:dyDescent="0.2">
      <c r="B24" s="7" t="s">
        <v>38</v>
      </c>
      <c r="C24" s="17">
        <v>0</v>
      </c>
      <c r="D24" s="3">
        <f>C24*0.21</f>
        <v>0</v>
      </c>
      <c r="E24" s="17">
        <v>0</v>
      </c>
      <c r="F24" s="4">
        <v>0.06</v>
      </c>
      <c r="G24" s="3">
        <f>E24*0.06</f>
        <v>0</v>
      </c>
      <c r="H24" s="17">
        <v>0</v>
      </c>
    </row>
    <row r="25" spans="2:8" ht="15.75" customHeight="1" x14ac:dyDescent="0.2">
      <c r="B25" s="7" t="s">
        <v>39</v>
      </c>
      <c r="C25" s="17">
        <v>0</v>
      </c>
      <c r="D25" s="4">
        <v>0</v>
      </c>
      <c r="E25" s="17">
        <v>0</v>
      </c>
      <c r="F25" s="4">
        <v>0</v>
      </c>
      <c r="G25" s="3">
        <f>E25*F25</f>
        <v>0</v>
      </c>
      <c r="H25" s="17">
        <v>0</v>
      </c>
    </row>
    <row r="26" spans="2:8" ht="25.5" customHeight="1" x14ac:dyDescent="0.2">
      <c r="B26" s="291" t="s">
        <v>40</v>
      </c>
      <c r="C26" s="292"/>
      <c r="D26" s="292"/>
      <c r="E26" s="292"/>
      <c r="F26" s="292"/>
      <c r="G26" s="292"/>
      <c r="H26" s="293"/>
    </row>
    <row r="27" spans="2:8" ht="15.75" customHeight="1" x14ac:dyDescent="0.2">
      <c r="B27" s="5" t="s">
        <v>2</v>
      </c>
      <c r="C27" s="6" t="s">
        <v>3</v>
      </c>
      <c r="D27" s="6" t="s">
        <v>4</v>
      </c>
      <c r="E27" s="6" t="s">
        <v>31</v>
      </c>
      <c r="F27" s="294" t="s">
        <v>41</v>
      </c>
      <c r="G27" s="295"/>
      <c r="H27" s="6" t="s">
        <v>7</v>
      </c>
    </row>
    <row r="28" spans="2:8" ht="15.75" customHeight="1" x14ac:dyDescent="0.2">
      <c r="B28" s="7" t="s">
        <v>42</v>
      </c>
      <c r="C28" s="17">
        <v>0</v>
      </c>
      <c r="D28" s="3">
        <f>C28*0.21</f>
        <v>0</v>
      </c>
      <c r="E28" s="17">
        <v>0</v>
      </c>
      <c r="F28" s="4">
        <v>0.08</v>
      </c>
      <c r="G28" s="3">
        <f>E28*0.08</f>
        <v>0</v>
      </c>
      <c r="H28" s="17">
        <v>0</v>
      </c>
    </row>
    <row r="29" spans="2:8" ht="15.75" customHeight="1" x14ac:dyDescent="0.2"/>
    <row r="30" spans="2:8" ht="15.75" customHeight="1" x14ac:dyDescent="0.2"/>
    <row r="31" spans="2:8" ht="15.75" customHeight="1" x14ac:dyDescent="0.2"/>
    <row r="32" spans="2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r6zDcRV1omRwOFuM1685yFdBerZz8+6RqjPpViwbOe2E+ZDJCnsPLvxxMWcBxin+mryKrD+ZFALvDeBFGYNbFQ==" saltValue="kc9/nPctTQUJmvAzEAWQZg==" spinCount="100000" sheet="1" objects="1" scenarios="1"/>
  <mergeCells count="6">
    <mergeCell ref="B26:H26"/>
    <mergeCell ref="F27:G27"/>
    <mergeCell ref="B4:H4"/>
    <mergeCell ref="F5:G5"/>
    <mergeCell ref="B17:H17"/>
    <mergeCell ref="F18:G18"/>
  </mergeCells>
  <pageMargins left="0.7" right="0.7" top="0.75" bottom="0.75" header="0" footer="0"/>
  <pageSetup paperSize="9" orientation="portrait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Z1002"/>
  <sheetViews>
    <sheetView workbookViewId="0">
      <selection activeCell="F30" sqref="F30"/>
    </sheetView>
  </sheetViews>
  <sheetFormatPr baseColWidth="10" defaultColWidth="14.5" defaultRowHeight="15" customHeight="1" x14ac:dyDescent="0.2"/>
  <cols>
    <col min="1" max="1" width="10.6640625" style="1" customWidth="1"/>
    <col min="2" max="2" width="52.6640625" style="1" customWidth="1"/>
    <col min="3" max="14" width="10.6640625" style="1" customWidth="1"/>
    <col min="15" max="15" width="13.83203125" style="1" customWidth="1"/>
    <col min="16" max="26" width="10.6640625" style="1" customWidth="1"/>
    <col min="27" max="16384" width="14.5" style="1"/>
  </cols>
  <sheetData>
    <row r="3" spans="1:26" ht="50" customHeight="1" x14ac:dyDescent="0.2">
      <c r="B3" s="297" t="s">
        <v>194</v>
      </c>
      <c r="C3" s="298"/>
      <c r="D3" s="179"/>
      <c r="E3" s="179"/>
    </row>
    <row r="4" spans="1:26" ht="15" customHeight="1" thickBot="1" x14ac:dyDescent="0.25"/>
    <row r="5" spans="1:26" ht="17" thickTop="1" thickBot="1" x14ac:dyDescent="0.25">
      <c r="C5" s="222" t="s">
        <v>103</v>
      </c>
      <c r="D5" s="222" t="s">
        <v>104</v>
      </c>
      <c r="E5" s="222" t="s">
        <v>105</v>
      </c>
      <c r="F5" s="222" t="s">
        <v>106</v>
      </c>
      <c r="G5" s="222" t="s">
        <v>107</v>
      </c>
      <c r="H5" s="222" t="s">
        <v>108</v>
      </c>
      <c r="I5" s="222" t="s">
        <v>109</v>
      </c>
      <c r="J5" s="222" t="s">
        <v>110</v>
      </c>
      <c r="K5" s="222" t="s">
        <v>111</v>
      </c>
      <c r="L5" s="222" t="s">
        <v>112</v>
      </c>
      <c r="M5" s="222" t="s">
        <v>113</v>
      </c>
      <c r="N5" s="223" t="s">
        <v>114</v>
      </c>
      <c r="O5" s="224" t="s">
        <v>77</v>
      </c>
    </row>
    <row r="6" spans="1:26" ht="16" thickTop="1" x14ac:dyDescent="0.2">
      <c r="B6" s="221" t="s">
        <v>195</v>
      </c>
      <c r="C6" s="3">
        <f>'Costes produción y ventas'!H23+'Costes produción y ventas'!H31+'Costes produción y ventas'!H39</f>
        <v>0</v>
      </c>
      <c r="D6" s="3">
        <f>'Costes produción y ventas'!I23+'Costes produción y ventas'!I31+'Costes produción y ventas'!I39</f>
        <v>0</v>
      </c>
      <c r="E6" s="3">
        <f>'Costes produción y ventas'!J23+'Costes produción y ventas'!J31+'Costes produción y ventas'!J39</f>
        <v>0</v>
      </c>
      <c r="F6" s="3">
        <f>'Costes produción y ventas'!K23+'Costes produción y ventas'!K31+'Costes produción y ventas'!K39</f>
        <v>0</v>
      </c>
      <c r="G6" s="3">
        <f>'Costes produción y ventas'!L23+'Costes produción y ventas'!L31+'Costes produción y ventas'!L39</f>
        <v>0</v>
      </c>
      <c r="H6" s="3">
        <f>'Costes produción y ventas'!M23+'Costes produción y ventas'!M31+'Costes produción y ventas'!M39</f>
        <v>0</v>
      </c>
      <c r="I6" s="3">
        <f>'Costes produción y ventas'!N23+'Costes produción y ventas'!N31+'Costes produción y ventas'!N39</f>
        <v>0</v>
      </c>
      <c r="J6" s="3">
        <f>'Costes produción y ventas'!O23+'Costes produción y ventas'!O31+'Costes produción y ventas'!O39</f>
        <v>0</v>
      </c>
      <c r="K6" s="3">
        <f>'Costes produción y ventas'!P23+'Costes produción y ventas'!P31+'Costes produción y ventas'!P39</f>
        <v>0</v>
      </c>
      <c r="L6" s="3">
        <f>'Costes produción y ventas'!Q23+'Costes produción y ventas'!Q31+'Costes produción y ventas'!Q39</f>
        <v>0</v>
      </c>
      <c r="M6" s="3">
        <f>'Costes produción y ventas'!R23+'Costes produción y ventas'!R31+'Costes produción y ventas'!R39</f>
        <v>0</v>
      </c>
      <c r="N6" s="84">
        <f>'Costes produción y ventas'!S23+'Costes produción y ventas'!S31+'Costes produción y ventas'!S39</f>
        <v>0</v>
      </c>
      <c r="O6" s="213">
        <f t="shared" ref="O6:O19" si="0">SUM(C6:N6)</f>
        <v>0</v>
      </c>
    </row>
    <row r="7" spans="1:26" x14ac:dyDescent="0.2">
      <c r="B7" s="217" t="s">
        <v>196</v>
      </c>
      <c r="C7" s="3">
        <f>'Costes produción y ventas'!H24+'Costes produción y ventas'!H32+'Costes produción y ventas'!H40</f>
        <v>0</v>
      </c>
      <c r="D7" s="3">
        <f>'Costes produción y ventas'!I24+'Costes produción y ventas'!I32+'Costes produción y ventas'!I40</f>
        <v>0</v>
      </c>
      <c r="E7" s="3">
        <f>'Costes produción y ventas'!J24+'Costes produción y ventas'!J32+'Costes produción y ventas'!J40</f>
        <v>0</v>
      </c>
      <c r="F7" s="3">
        <f>'Costes produción y ventas'!K24+'Costes produción y ventas'!K32+'Costes produción y ventas'!K40</f>
        <v>0</v>
      </c>
      <c r="G7" s="3">
        <f>'Costes produción y ventas'!L24+'Costes produción y ventas'!M32+'Costes produción y ventas'!M40</f>
        <v>0</v>
      </c>
      <c r="H7" s="3">
        <f>'Costes produción y ventas'!M24+'Costes produción y ventas'!M32+'Costes produción y ventas'!M40</f>
        <v>0</v>
      </c>
      <c r="I7" s="3">
        <f>'Costes produción y ventas'!N24+'Costes produción y ventas'!N32+'Costes produción y ventas'!N40</f>
        <v>0</v>
      </c>
      <c r="J7" s="3">
        <f>'Costes produción y ventas'!P24+'Costes produción y ventas'!P32+'Costes produción y ventas'!P40</f>
        <v>0</v>
      </c>
      <c r="K7" s="3">
        <f>'Costes produción y ventas'!P24+'Costes produción y ventas'!P32+'Costes produción y ventas'!P40</f>
        <v>0</v>
      </c>
      <c r="L7" s="3">
        <f>'Costes produción y ventas'!Q24+'Costes produción y ventas'!Q32+'Costes produción y ventas'!Q40</f>
        <v>0</v>
      </c>
      <c r="M7" s="3">
        <f>'Costes produción y ventas'!R24+'Costes produción y ventas'!R32+'Costes produción y ventas'!R40</f>
        <v>0</v>
      </c>
      <c r="N7" s="84">
        <f>'Costes produción y ventas'!S24+'Costes produción y ventas'!S32+'Costes produción y ventas'!S40</f>
        <v>0</v>
      </c>
      <c r="O7" s="213">
        <f t="shared" si="0"/>
        <v>0</v>
      </c>
    </row>
    <row r="8" spans="1:26" ht="16" thickBot="1" x14ac:dyDescent="0.25">
      <c r="B8" s="218" t="s">
        <v>95</v>
      </c>
      <c r="C8" s="203">
        <f t="shared" ref="C8:N8" si="1">C6-C7</f>
        <v>0</v>
      </c>
      <c r="D8" s="203">
        <f t="shared" si="1"/>
        <v>0</v>
      </c>
      <c r="E8" s="203">
        <f t="shared" si="1"/>
        <v>0</v>
      </c>
      <c r="F8" s="203">
        <f t="shared" si="1"/>
        <v>0</v>
      </c>
      <c r="G8" s="203">
        <f t="shared" si="1"/>
        <v>0</v>
      </c>
      <c r="H8" s="203">
        <f t="shared" si="1"/>
        <v>0</v>
      </c>
      <c r="I8" s="203">
        <f t="shared" si="1"/>
        <v>0</v>
      </c>
      <c r="J8" s="203">
        <f t="shared" si="1"/>
        <v>0</v>
      </c>
      <c r="K8" s="203">
        <f t="shared" si="1"/>
        <v>0</v>
      </c>
      <c r="L8" s="203">
        <f t="shared" si="1"/>
        <v>0</v>
      </c>
      <c r="M8" s="203">
        <f t="shared" si="1"/>
        <v>0</v>
      </c>
      <c r="N8" s="204">
        <f t="shared" si="1"/>
        <v>0</v>
      </c>
      <c r="O8" s="214">
        <f t="shared" si="0"/>
        <v>0</v>
      </c>
    </row>
    <row r="9" spans="1:26" x14ac:dyDescent="0.2">
      <c r="B9" s="219" t="s">
        <v>197</v>
      </c>
      <c r="C9" s="205">
        <f>'Gastos de Personal'!C32</f>
        <v>0</v>
      </c>
      <c r="D9" s="205">
        <f>'Gastos de Personal'!D32</f>
        <v>0</v>
      </c>
      <c r="E9" s="205">
        <f>'Gastos de Personal'!E32</f>
        <v>0</v>
      </c>
      <c r="F9" s="205">
        <f>'Gastos de Personal'!F32</f>
        <v>0</v>
      </c>
      <c r="G9" s="205">
        <f>'Gastos de Personal'!G32</f>
        <v>0</v>
      </c>
      <c r="H9" s="205">
        <f>'Gastos de Personal'!H32</f>
        <v>0</v>
      </c>
      <c r="I9" s="205">
        <f>'Gastos de Personal'!I32</f>
        <v>0</v>
      </c>
      <c r="J9" s="205">
        <f>'Gastos de Personal'!J32</f>
        <v>0</v>
      </c>
      <c r="K9" s="205">
        <f>'Gastos de Personal'!K32</f>
        <v>0</v>
      </c>
      <c r="L9" s="205">
        <f>'Gastos de Personal'!L32</f>
        <v>0</v>
      </c>
      <c r="M9" s="205">
        <f>'Gastos de Personal'!M32</f>
        <v>0</v>
      </c>
      <c r="N9" s="211">
        <f>'Gastos de Personal'!N32</f>
        <v>0</v>
      </c>
      <c r="O9" s="215">
        <f t="shared" si="0"/>
        <v>0</v>
      </c>
    </row>
    <row r="10" spans="1:26" x14ac:dyDescent="0.2">
      <c r="B10" s="220" t="s">
        <v>198</v>
      </c>
      <c r="C10" s="3">
        <f>'Gasto Fijos y Variables'!G17</f>
        <v>0</v>
      </c>
      <c r="D10" s="3">
        <f>'Gasto Fijos y Variables'!K17</f>
        <v>0</v>
      </c>
      <c r="E10" s="3">
        <f>'Gasto Fijos y Variables'!O17</f>
        <v>0</v>
      </c>
      <c r="F10" s="3">
        <f>'Gasto Fijos y Variables'!S17</f>
        <v>0</v>
      </c>
      <c r="G10" s="3">
        <f>'Gasto Fijos y Variables'!K17</f>
        <v>0</v>
      </c>
      <c r="H10" s="3">
        <f>'Gasto Fijos y Variables'!W17</f>
        <v>0</v>
      </c>
      <c r="I10" s="3">
        <f>'Gasto Fijos y Variables'!AE17</f>
        <v>0</v>
      </c>
      <c r="J10" s="3">
        <f>'Gasto Fijos y Variables'!AI17</f>
        <v>0</v>
      </c>
      <c r="K10" s="3">
        <f>'Gasto Fijos y Variables'!AM17</f>
        <v>0</v>
      </c>
      <c r="L10" s="3">
        <f>'Gasto Fijos y Variables'!AQ17</f>
        <v>0</v>
      </c>
      <c r="M10" s="3">
        <f>'Gasto Fijos y Variables'!AU17</f>
        <v>0</v>
      </c>
      <c r="N10" s="212">
        <f>'Gasto Fijos y Variables'!AY17</f>
        <v>0</v>
      </c>
      <c r="O10" s="213">
        <f t="shared" si="0"/>
        <v>0</v>
      </c>
    </row>
    <row r="11" spans="1:26" x14ac:dyDescent="0.2">
      <c r="B11" s="220" t="s">
        <v>199</v>
      </c>
      <c r="C11" s="3">
        <f>'Gasto Fijos y Variables'!G28</f>
        <v>0</v>
      </c>
      <c r="D11" s="3">
        <f>'Gasto Fijos y Variables'!K28</f>
        <v>0</v>
      </c>
      <c r="E11" s="3">
        <f>'Gasto Fijos y Variables'!O28</f>
        <v>0</v>
      </c>
      <c r="F11" s="3">
        <f>'Gasto Fijos y Variables'!S28</f>
        <v>0</v>
      </c>
      <c r="G11" s="3">
        <f>'Gasto Fijos y Variables'!W28</f>
        <v>0</v>
      </c>
      <c r="H11" s="3">
        <f>'Gasto Fijos y Variables'!W28</f>
        <v>0</v>
      </c>
      <c r="I11" s="3">
        <f>'Gasto Fijos y Variables'!AE28</f>
        <v>0</v>
      </c>
      <c r="J11" s="3">
        <f>'Gasto Fijos y Variables'!AI28</f>
        <v>0</v>
      </c>
      <c r="K11" s="3">
        <f>'Gasto Fijos y Variables'!AM28</f>
        <v>0</v>
      </c>
      <c r="L11" s="3">
        <f>'Gasto Fijos y Variables'!AQ28</f>
        <v>0</v>
      </c>
      <c r="M11" s="3">
        <f>'Gasto Fijos y Variables'!AU28</f>
        <v>0</v>
      </c>
      <c r="N11" s="84">
        <f>'Gasto Fijos y Variables'!AY28</f>
        <v>0</v>
      </c>
      <c r="O11" s="213">
        <f t="shared" si="0"/>
        <v>0</v>
      </c>
    </row>
    <row r="12" spans="1:26" x14ac:dyDescent="0.2">
      <c r="B12" s="217" t="s">
        <v>200</v>
      </c>
      <c r="C12" s="3">
        <f>('Amortización Contable'!F12+'Amortización Contable'!F24)/12</f>
        <v>0</v>
      </c>
      <c r="D12" s="3">
        <f>('Amortización Contable'!F12+'Amortización Contable'!F24)/12</f>
        <v>0</v>
      </c>
      <c r="E12" s="3">
        <f>('Amortización Contable'!F12+'Amortización Contable'!F24)/12</f>
        <v>0</v>
      </c>
      <c r="F12" s="3">
        <f>('Amortización Contable'!F12+'Amortización Contable'!F24)/12</f>
        <v>0</v>
      </c>
      <c r="G12" s="3">
        <f>('Amortización Contable'!F12+'Amortización Contable'!F24)/12</f>
        <v>0</v>
      </c>
      <c r="H12" s="3">
        <f>('Amortización Contable'!F12+'Amortización Contable'!F24)/12</f>
        <v>0</v>
      </c>
      <c r="I12" s="3">
        <f>('Amortización Contable'!F12+'Amortización Contable'!F24)/12</f>
        <v>0</v>
      </c>
      <c r="J12" s="3">
        <f>('Amortización Contable'!F12+'Amortización Contable'!F24)/12</f>
        <v>0</v>
      </c>
      <c r="K12" s="3">
        <f>('Amortización Contable'!F12+'Amortización Contable'!F24)/12</f>
        <v>0</v>
      </c>
      <c r="L12" s="3">
        <f>('Amortización Contable'!F12+'Amortización Contable'!F24)/12</f>
        <v>0</v>
      </c>
      <c r="M12" s="3">
        <f>('Amortización Contable'!F12+'Amortización Contable'!F24)/12</f>
        <v>0</v>
      </c>
      <c r="N12" s="84">
        <f>('Amortización Contable'!F12+'Amortización Contable'!F24)/12</f>
        <v>0</v>
      </c>
      <c r="O12" s="213">
        <f t="shared" si="0"/>
        <v>0</v>
      </c>
    </row>
    <row r="13" spans="1:26" ht="16" thickBot="1" x14ac:dyDescent="0.25">
      <c r="A13" s="155"/>
      <c r="B13" s="218" t="s">
        <v>201</v>
      </c>
      <c r="C13" s="203">
        <f t="shared" ref="C13:N13" si="2">SUM(C9:C12)</f>
        <v>0</v>
      </c>
      <c r="D13" s="203">
        <f t="shared" si="2"/>
        <v>0</v>
      </c>
      <c r="E13" s="203">
        <f t="shared" si="2"/>
        <v>0</v>
      </c>
      <c r="F13" s="203">
        <f t="shared" si="2"/>
        <v>0</v>
      </c>
      <c r="G13" s="203">
        <f t="shared" si="2"/>
        <v>0</v>
      </c>
      <c r="H13" s="203">
        <f t="shared" si="2"/>
        <v>0</v>
      </c>
      <c r="I13" s="203">
        <f t="shared" si="2"/>
        <v>0</v>
      </c>
      <c r="J13" s="203">
        <f t="shared" si="2"/>
        <v>0</v>
      </c>
      <c r="K13" s="203">
        <f t="shared" si="2"/>
        <v>0</v>
      </c>
      <c r="L13" s="203">
        <f t="shared" si="2"/>
        <v>0</v>
      </c>
      <c r="M13" s="203">
        <f t="shared" si="2"/>
        <v>0</v>
      </c>
      <c r="N13" s="204">
        <f t="shared" si="2"/>
        <v>0</v>
      </c>
      <c r="O13" s="214">
        <f t="shared" si="0"/>
        <v>0</v>
      </c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</row>
    <row r="14" spans="1:26" x14ac:dyDescent="0.2">
      <c r="B14" s="219" t="s">
        <v>253</v>
      </c>
      <c r="C14" s="205">
        <f t="shared" ref="C14:N14" si="3">(C8-C13)</f>
        <v>0</v>
      </c>
      <c r="D14" s="205">
        <f t="shared" si="3"/>
        <v>0</v>
      </c>
      <c r="E14" s="205">
        <f t="shared" si="3"/>
        <v>0</v>
      </c>
      <c r="F14" s="205">
        <f t="shared" si="3"/>
        <v>0</v>
      </c>
      <c r="G14" s="205">
        <f t="shared" si="3"/>
        <v>0</v>
      </c>
      <c r="H14" s="205">
        <f t="shared" si="3"/>
        <v>0</v>
      </c>
      <c r="I14" s="205">
        <f t="shared" si="3"/>
        <v>0</v>
      </c>
      <c r="J14" s="205">
        <f t="shared" si="3"/>
        <v>0</v>
      </c>
      <c r="K14" s="205">
        <f t="shared" si="3"/>
        <v>0</v>
      </c>
      <c r="L14" s="205">
        <f t="shared" si="3"/>
        <v>0</v>
      </c>
      <c r="M14" s="205">
        <f t="shared" si="3"/>
        <v>0</v>
      </c>
      <c r="N14" s="206">
        <f t="shared" si="3"/>
        <v>0</v>
      </c>
      <c r="O14" s="215">
        <f t="shared" si="0"/>
        <v>0</v>
      </c>
    </row>
    <row r="15" spans="1:26" x14ac:dyDescent="0.2">
      <c r="B15" s="217" t="s">
        <v>203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01"/>
      <c r="O15" s="213">
        <f t="shared" si="0"/>
        <v>0</v>
      </c>
    </row>
    <row r="16" spans="1:26" x14ac:dyDescent="0.2">
      <c r="B16" s="233" t="s">
        <v>247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  <c r="O16" s="213">
        <f>SUM(C16:N16)</f>
        <v>0</v>
      </c>
    </row>
    <row r="17" spans="1:26" ht="16" thickBot="1" x14ac:dyDescent="0.25">
      <c r="B17" s="234" t="s">
        <v>204</v>
      </c>
      <c r="C17" s="225">
        <f>(C14-C15-C16)</f>
        <v>0</v>
      </c>
      <c r="D17" s="225">
        <f t="shared" ref="D17:N17" si="4">(D14-D15-D16)</f>
        <v>0</v>
      </c>
      <c r="E17" s="225">
        <f t="shared" si="4"/>
        <v>0</v>
      </c>
      <c r="F17" s="225">
        <f t="shared" si="4"/>
        <v>0</v>
      </c>
      <c r="G17" s="225">
        <f t="shared" si="4"/>
        <v>0</v>
      </c>
      <c r="H17" s="225">
        <f t="shared" si="4"/>
        <v>0</v>
      </c>
      <c r="I17" s="225">
        <f t="shared" si="4"/>
        <v>0</v>
      </c>
      <c r="J17" s="225">
        <f t="shared" si="4"/>
        <v>0</v>
      </c>
      <c r="K17" s="225">
        <f t="shared" si="4"/>
        <v>0</v>
      </c>
      <c r="L17" s="225">
        <f t="shared" si="4"/>
        <v>0</v>
      </c>
      <c r="M17" s="225">
        <f t="shared" si="4"/>
        <v>0</v>
      </c>
      <c r="N17" s="226">
        <f t="shared" si="4"/>
        <v>0</v>
      </c>
      <c r="O17" s="227">
        <f t="shared" si="0"/>
        <v>0</v>
      </c>
    </row>
    <row r="18" spans="1:26" ht="16" thickBot="1" x14ac:dyDescent="0.25">
      <c r="B18" s="235" t="s">
        <v>252</v>
      </c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10"/>
      <c r="O18" s="216"/>
    </row>
    <row r="19" spans="1:26" ht="17" thickTop="1" thickBot="1" x14ac:dyDescent="0.25">
      <c r="A19" s="155"/>
      <c r="B19" s="228" t="s">
        <v>248</v>
      </c>
      <c r="C19" s="229">
        <f>(C17-C18)</f>
        <v>0</v>
      </c>
      <c r="D19" s="229">
        <f t="shared" ref="D19:N19" si="5">(D17-D18)</f>
        <v>0</v>
      </c>
      <c r="E19" s="229">
        <f t="shared" si="5"/>
        <v>0</v>
      </c>
      <c r="F19" s="229">
        <f t="shared" si="5"/>
        <v>0</v>
      </c>
      <c r="G19" s="229">
        <f t="shared" si="5"/>
        <v>0</v>
      </c>
      <c r="H19" s="229">
        <f t="shared" si="5"/>
        <v>0</v>
      </c>
      <c r="I19" s="229">
        <f t="shared" si="5"/>
        <v>0</v>
      </c>
      <c r="J19" s="229">
        <f t="shared" si="5"/>
        <v>0</v>
      </c>
      <c r="K19" s="229">
        <f t="shared" si="5"/>
        <v>0</v>
      </c>
      <c r="L19" s="229">
        <f t="shared" si="5"/>
        <v>0</v>
      </c>
      <c r="M19" s="229">
        <f>(M17-M18)</f>
        <v>0</v>
      </c>
      <c r="N19" s="230">
        <f t="shared" si="5"/>
        <v>0</v>
      </c>
      <c r="O19" s="231">
        <f t="shared" si="0"/>
        <v>0</v>
      </c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spans="1:26" ht="15" customHeight="1" thickTop="1" x14ac:dyDescent="0.2"/>
    <row r="21" spans="1:26" x14ac:dyDescent="0.2">
      <c r="B21" s="232" t="s">
        <v>206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</row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sheetProtection algorithmName="SHA-512" hashValue="tiKm0nYgW7kGfOSG02FG5zV/O3uugKlo4gvitJ5j/ykbcLCBrZXHLOp8JU6SKREJZQfzazgxTGVyQCcSYDrdBA==" saltValue="A6pZoNTzqhhhcwSDUOHtbA==" spinCount="100000" sheet="1" objects="1" scenarios="1"/>
  <mergeCells count="1">
    <mergeCell ref="B3:C3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J1000"/>
  <sheetViews>
    <sheetView topLeftCell="B2" workbookViewId="0">
      <selection activeCell="I31" sqref="I31"/>
    </sheetView>
  </sheetViews>
  <sheetFormatPr baseColWidth="10" defaultColWidth="14.5" defaultRowHeight="15" customHeight="1" x14ac:dyDescent="0.2"/>
  <cols>
    <col min="1" max="1" width="10.6640625" style="1" customWidth="1"/>
    <col min="2" max="2" width="53.5" style="1" customWidth="1"/>
    <col min="3" max="3" width="14.1640625" style="1" customWidth="1"/>
    <col min="4" max="4" width="10.6640625" style="1" customWidth="1"/>
    <col min="5" max="5" width="55.83203125" style="1" customWidth="1"/>
    <col min="6" max="6" width="19" style="1" customWidth="1"/>
    <col min="7" max="26" width="10.6640625" style="1" customWidth="1"/>
    <col min="27" max="16384" width="14.5" style="1"/>
  </cols>
  <sheetData>
    <row r="2" spans="2:8" ht="50" customHeight="1" x14ac:dyDescent="0.2">
      <c r="B2" s="297" t="s">
        <v>251</v>
      </c>
      <c r="C2" s="298"/>
    </row>
    <row r="4" spans="2:8" ht="17" x14ac:dyDescent="0.2">
      <c r="B4" s="238" t="s">
        <v>207</v>
      </c>
      <c r="C4" s="242">
        <f>C5+C28</f>
        <v>0</v>
      </c>
      <c r="E4" s="238" t="s">
        <v>208</v>
      </c>
      <c r="F4" s="245" t="e">
        <f>F5+F9+F14</f>
        <v>#DIV/0!</v>
      </c>
    </row>
    <row r="5" spans="2:8" ht="17" x14ac:dyDescent="0.2">
      <c r="B5" s="238" t="s">
        <v>209</v>
      </c>
      <c r="C5" s="242">
        <f>C6+C19</f>
        <v>0</v>
      </c>
      <c r="E5" s="238" t="s">
        <v>210</v>
      </c>
      <c r="F5" s="245">
        <f>F6+F7+F8</f>
        <v>0</v>
      </c>
    </row>
    <row r="6" spans="2:8" ht="18" x14ac:dyDescent="0.2">
      <c r="B6" s="238" t="s">
        <v>211</v>
      </c>
      <c r="C6" s="242">
        <f>SUM(C7:C18)</f>
        <v>0</v>
      </c>
      <c r="E6" s="239" t="s">
        <v>212</v>
      </c>
      <c r="F6" s="251">
        <f>'Inversión Inicial'!H6+'Inversión Inicial'!H7+'Inversión Inicial'!H8+'Inversión Inicial'!H9+'Inversión Inicial'!H10+'Inversión Inicial'!H11+'Inversión Inicial'!H12+'Inversión Inicial'!H13+'Inversión Inicial'!H14+'Inversión Inicial'!H15+'Inversión Inicial'!H16+'Inversión Inicial'!H19+'Inversión Inicial'!H20+'Inversión Inicial'!H21+'Inversión Inicial'!H22+'Inversión Inicial'!H23+'Inversión Inicial'!H24+'Inversión Inicial'!H25+'Inversión Inicial'!H28+'Necesidades de finaciación'!F9</f>
        <v>0</v>
      </c>
    </row>
    <row r="7" spans="2:8" ht="18" x14ac:dyDescent="0.2">
      <c r="B7" s="239" t="s">
        <v>10</v>
      </c>
      <c r="C7" s="243">
        <f>'Inversión Inicial'!C6+'Inversión Inicial'!E6+'Inversión Inicial'!H6</f>
        <v>0</v>
      </c>
      <c r="E7" s="239" t="s">
        <v>213</v>
      </c>
      <c r="F7" s="251">
        <f>'Cuenta de Resultados Mensual'!O19</f>
        <v>0</v>
      </c>
    </row>
    <row r="8" spans="2:8" ht="18" x14ac:dyDescent="0.2">
      <c r="B8" s="239" t="s">
        <v>12</v>
      </c>
      <c r="C8" s="243">
        <f>'Amortización Contable'!C15</f>
        <v>0</v>
      </c>
      <c r="E8" s="239" t="s">
        <v>214</v>
      </c>
      <c r="F8" s="251">
        <f>'Necesidades de finaciación'!F10</f>
        <v>0</v>
      </c>
      <c r="H8" s="236"/>
    </row>
    <row r="9" spans="2:8" ht="18" x14ac:dyDescent="0.2">
      <c r="B9" s="239" t="s">
        <v>14</v>
      </c>
      <c r="C9" s="243">
        <f>'Amortización Contable'!C16</f>
        <v>0</v>
      </c>
      <c r="E9" s="240" t="s">
        <v>215</v>
      </c>
      <c r="F9" s="246">
        <f>F10+F11+F12+F13</f>
        <v>0</v>
      </c>
    </row>
    <row r="10" spans="2:8" ht="18" x14ac:dyDescent="0.2">
      <c r="B10" s="239" t="s">
        <v>16</v>
      </c>
      <c r="C10" s="243">
        <f>'Amortización Contable'!C17</f>
        <v>0</v>
      </c>
      <c r="E10" s="239" t="s">
        <v>216</v>
      </c>
      <c r="F10" s="244">
        <v>0</v>
      </c>
    </row>
    <row r="11" spans="2:8" ht="18" x14ac:dyDescent="0.2">
      <c r="B11" s="239" t="s">
        <v>17</v>
      </c>
      <c r="C11" s="243">
        <f>'Amortización Contable'!C18</f>
        <v>0</v>
      </c>
      <c r="E11" s="239" t="s">
        <v>217</v>
      </c>
      <c r="F11" s="244">
        <v>0</v>
      </c>
    </row>
    <row r="12" spans="2:8" ht="18" x14ac:dyDescent="0.2">
      <c r="B12" s="239" t="s">
        <v>19</v>
      </c>
      <c r="C12" s="243">
        <f>'Amortización Contable'!C19</f>
        <v>0</v>
      </c>
      <c r="E12" s="239" t="s">
        <v>58</v>
      </c>
      <c r="F12" s="244">
        <v>0</v>
      </c>
    </row>
    <row r="13" spans="2:8" ht="18" x14ac:dyDescent="0.2">
      <c r="B13" s="239" t="s">
        <v>21</v>
      </c>
      <c r="C13" s="243">
        <f>'Amortización Contable'!C20</f>
        <v>0</v>
      </c>
      <c r="E13" s="239" t="s">
        <v>218</v>
      </c>
      <c r="F13" s="244">
        <v>0</v>
      </c>
    </row>
    <row r="14" spans="2:8" ht="18" x14ac:dyDescent="0.2">
      <c r="B14" s="239" t="s">
        <v>23</v>
      </c>
      <c r="C14" s="243">
        <f>'Amortización Contable'!C21</f>
        <v>0</v>
      </c>
      <c r="E14" s="240" t="s">
        <v>219</v>
      </c>
      <c r="F14" s="242" t="e">
        <f>F15+F16+F17+F18+F19+F20+F21+F22+F23</f>
        <v>#DIV/0!</v>
      </c>
    </row>
    <row r="15" spans="2:8" ht="18" x14ac:dyDescent="0.2">
      <c r="B15" s="239" t="s">
        <v>25</v>
      </c>
      <c r="C15" s="243">
        <f>'Amortización Contable'!C22</f>
        <v>0</v>
      </c>
      <c r="E15" s="239" t="s">
        <v>220</v>
      </c>
      <c r="F15" s="244">
        <f>'Flujo de Caja'!Q20</f>
        <v>0</v>
      </c>
    </row>
    <row r="16" spans="2:8" ht="18" x14ac:dyDescent="0.2">
      <c r="B16" s="239" t="s">
        <v>27</v>
      </c>
      <c r="C16" s="243">
        <f>'Amortización Contable'!C23</f>
        <v>0</v>
      </c>
      <c r="E16" s="239" t="s">
        <v>221</v>
      </c>
      <c r="F16" s="244">
        <v>0</v>
      </c>
    </row>
    <row r="17" spans="2:10" ht="18" x14ac:dyDescent="0.2">
      <c r="B17" s="239" t="s">
        <v>28</v>
      </c>
      <c r="C17" s="243">
        <f>'Inversión Inicial'!C16+'Inversión Inicial'!E16+'Inversión Inicial'!H16</f>
        <v>0</v>
      </c>
      <c r="E17" s="239" t="s">
        <v>222</v>
      </c>
      <c r="F17" s="244" t="e">
        <f>('Necesidades de finaciación'!F17/'Necesidades de finaciación'!G17)</f>
        <v>#DIV/0!</v>
      </c>
    </row>
    <row r="18" spans="2:10" ht="18" x14ac:dyDescent="0.2">
      <c r="B18" s="239" t="s">
        <v>223</v>
      </c>
      <c r="C18" s="243">
        <f>-('Amortización Contable'!F24)</f>
        <v>0</v>
      </c>
      <c r="E18" s="239" t="s">
        <v>217</v>
      </c>
      <c r="F18" s="244" t="e">
        <f>('Necesidades de finaciación'!F18/'Necesidades de finaciación'!G18)</f>
        <v>#DIV/0!</v>
      </c>
    </row>
    <row r="19" spans="2:10" ht="18" x14ac:dyDescent="0.2">
      <c r="B19" s="240" t="s">
        <v>224</v>
      </c>
      <c r="C19" s="242">
        <f>SUM(C20:C27)</f>
        <v>0</v>
      </c>
      <c r="E19" s="239" t="s">
        <v>225</v>
      </c>
      <c r="F19" s="237">
        <f>'Liquidación de IVA'!I11</f>
        <v>0</v>
      </c>
    </row>
    <row r="20" spans="2:10" ht="18" x14ac:dyDescent="0.2">
      <c r="B20" s="239" t="s">
        <v>33</v>
      </c>
      <c r="C20" s="244">
        <f>'Amortización Contable'!C5</f>
        <v>0</v>
      </c>
      <c r="E20" s="239" t="s">
        <v>226</v>
      </c>
      <c r="F20" s="244">
        <v>0</v>
      </c>
    </row>
    <row r="21" spans="2:10" ht="15.75" customHeight="1" x14ac:dyDescent="0.2">
      <c r="B21" s="239" t="s">
        <v>34</v>
      </c>
      <c r="C21" s="244">
        <f>'Amortización Contable'!C6</f>
        <v>0</v>
      </c>
    </row>
    <row r="22" spans="2:10" ht="15.75" customHeight="1" x14ac:dyDescent="0.2">
      <c r="B22" s="239" t="s">
        <v>35</v>
      </c>
      <c r="C22" s="244">
        <f>'Amortización Contable'!C7</f>
        <v>0</v>
      </c>
      <c r="J22" s="21"/>
    </row>
    <row r="23" spans="2:10" ht="15.75" customHeight="1" x14ac:dyDescent="0.2">
      <c r="B23" s="239" t="s">
        <v>36</v>
      </c>
      <c r="C23" s="244">
        <f>'Amortización Contable'!C8</f>
        <v>0</v>
      </c>
    </row>
    <row r="24" spans="2:10" ht="15.75" customHeight="1" x14ac:dyDescent="0.2">
      <c r="B24" s="239" t="s">
        <v>37</v>
      </c>
      <c r="C24" s="244">
        <f>'Amortización Contable'!C10</f>
        <v>0</v>
      </c>
    </row>
    <row r="25" spans="2:10" ht="15.75" customHeight="1" x14ac:dyDescent="0.2">
      <c r="B25" s="239" t="s">
        <v>38</v>
      </c>
      <c r="C25" s="244">
        <f>'Amortización Contable'!C11</f>
        <v>0</v>
      </c>
    </row>
    <row r="26" spans="2:10" ht="15.75" customHeight="1" x14ac:dyDescent="0.2">
      <c r="B26" s="239" t="s">
        <v>39</v>
      </c>
      <c r="C26" s="244">
        <f>'Amortización Contable'!C9</f>
        <v>0</v>
      </c>
    </row>
    <row r="27" spans="2:10" ht="15.75" customHeight="1" x14ac:dyDescent="0.2">
      <c r="B27" s="239" t="s">
        <v>227</v>
      </c>
      <c r="C27" s="244">
        <f>-('Amortización Contable'!F12)</f>
        <v>0</v>
      </c>
      <c r="F27" s="19"/>
    </row>
    <row r="28" spans="2:10" ht="15.75" customHeight="1" x14ac:dyDescent="0.2">
      <c r="B28" s="240" t="s">
        <v>228</v>
      </c>
      <c r="C28" s="242">
        <f>C29+C30+C32</f>
        <v>0</v>
      </c>
    </row>
    <row r="29" spans="2:10" ht="15.75" customHeight="1" x14ac:dyDescent="0.2">
      <c r="B29" s="239" t="s">
        <v>229</v>
      </c>
      <c r="C29" s="244">
        <f>'Inversión Inicial'!C28+'Inversión Inicial'!E28+'Inversión Inicial'!H28</f>
        <v>0</v>
      </c>
    </row>
    <row r="30" spans="2:10" ht="15.75" customHeight="1" x14ac:dyDescent="0.2">
      <c r="B30" s="239" t="s">
        <v>230</v>
      </c>
      <c r="C30" s="288">
        <v>0</v>
      </c>
    </row>
    <row r="31" spans="2:10" ht="15.75" customHeight="1" x14ac:dyDescent="0.2">
      <c r="B31" s="239" t="s">
        <v>231</v>
      </c>
      <c r="C31" s="237">
        <v>0</v>
      </c>
    </row>
    <row r="32" spans="2:10" ht="15.75" customHeight="1" x14ac:dyDescent="0.2">
      <c r="B32" s="241" t="s">
        <v>232</v>
      </c>
      <c r="C32" s="244">
        <f>'Flujo de Caja'!P21</f>
        <v>0</v>
      </c>
    </row>
    <row r="33" spans="2:3" ht="15.75" customHeight="1" x14ac:dyDescent="0.2"/>
    <row r="34" spans="2:3" ht="15.75" customHeight="1" x14ac:dyDescent="0.2"/>
    <row r="35" spans="2:3" ht="15.75" customHeight="1" x14ac:dyDescent="0.2">
      <c r="B35" s="250" t="s">
        <v>233</v>
      </c>
    </row>
    <row r="36" spans="2:3" ht="15.75" customHeight="1" x14ac:dyDescent="0.2"/>
    <row r="37" spans="2:3" ht="15.75" customHeight="1" x14ac:dyDescent="0.2">
      <c r="B37" s="249" t="s">
        <v>234</v>
      </c>
      <c r="C37" s="247">
        <f>C4</f>
        <v>0</v>
      </c>
    </row>
    <row r="38" spans="2:3" ht="15.75" customHeight="1" x14ac:dyDescent="0.2">
      <c r="B38" s="249" t="s">
        <v>235</v>
      </c>
      <c r="C38" s="248" t="e">
        <f>F4</f>
        <v>#DIV/0!</v>
      </c>
    </row>
    <row r="39" spans="2:3" ht="15.75" customHeight="1" x14ac:dyDescent="0.2"/>
    <row r="40" spans="2:3" ht="15.75" customHeight="1" x14ac:dyDescent="0.2"/>
    <row r="41" spans="2:3" ht="15.75" customHeight="1" x14ac:dyDescent="0.2"/>
    <row r="42" spans="2:3" ht="15.75" customHeight="1" x14ac:dyDescent="0.2"/>
    <row r="43" spans="2:3" ht="15.75" customHeight="1" x14ac:dyDescent="0.2"/>
    <row r="44" spans="2:3" ht="15.75" customHeight="1" x14ac:dyDescent="0.2"/>
    <row r="45" spans="2:3" ht="15.75" customHeight="1" x14ac:dyDescent="0.2"/>
    <row r="46" spans="2:3" ht="15.75" customHeight="1" x14ac:dyDescent="0.2"/>
    <row r="47" spans="2:3" ht="15.75" customHeight="1" x14ac:dyDescent="0.2"/>
    <row r="48" spans="2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SiV9gD+x9ndyVLQdZRGeUqJdpZWhQGN07EyTlCkN/4IudtMNJ7uEpd8voJF8pyJYAf8eIYKBmmEPn17tsUCh6w==" saltValue="GNGxOxh3D6pHm22gS2eAew==" spinCount="100000" sheet="1" objects="1" scenarios="1"/>
  <mergeCells count="1">
    <mergeCell ref="B2:C2"/>
  </mergeCells>
  <pageMargins left="0.7" right="0.7" top="0.75" bottom="0.75" header="0" footer="0"/>
  <pageSetup paperSize="9" orientation="portrait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1000"/>
  <sheetViews>
    <sheetView zoomScaleNormal="100" workbookViewId="0">
      <selection activeCell="I8" sqref="I8"/>
    </sheetView>
  </sheetViews>
  <sheetFormatPr baseColWidth="10" defaultColWidth="14.5" defaultRowHeight="15" customHeight="1" x14ac:dyDescent="0.2"/>
  <cols>
    <col min="1" max="1" width="10.6640625" style="1" customWidth="1"/>
    <col min="2" max="2" width="43.6640625" style="1" customWidth="1"/>
    <col min="3" max="7" width="16.83203125" style="1" customWidth="1"/>
    <col min="8" max="26" width="10.6640625" style="1" customWidth="1"/>
    <col min="27" max="16384" width="14.5" style="1"/>
  </cols>
  <sheetData>
    <row r="1" spans="2:7" x14ac:dyDescent="0.2">
      <c r="C1" s="252"/>
      <c r="D1" s="252"/>
    </row>
    <row r="2" spans="2:7" ht="50" customHeight="1" x14ac:dyDescent="0.2">
      <c r="B2" s="297" t="s">
        <v>236</v>
      </c>
      <c r="C2" s="298"/>
      <c r="D2" s="252"/>
      <c r="E2"/>
    </row>
    <row r="3" spans="2:7" x14ac:dyDescent="0.2">
      <c r="C3" s="252"/>
      <c r="D3" s="252"/>
    </row>
    <row r="4" spans="2:7" ht="16" thickBot="1" x14ac:dyDescent="0.25">
      <c r="C4" s="252"/>
      <c r="D4" s="252"/>
    </row>
    <row r="5" spans="2:7" ht="18" thickBot="1" x14ac:dyDescent="0.25">
      <c r="B5" s="253"/>
      <c r="C5" s="254" t="s">
        <v>237</v>
      </c>
      <c r="D5" s="254" t="s">
        <v>238</v>
      </c>
      <c r="E5" s="254" t="s">
        <v>239</v>
      </c>
      <c r="F5" s="254" t="s">
        <v>240</v>
      </c>
      <c r="G5" s="254" t="s">
        <v>241</v>
      </c>
    </row>
    <row r="6" spans="2:7" ht="18" thickBot="1" x14ac:dyDescent="0.25">
      <c r="B6" s="255" t="s">
        <v>195</v>
      </c>
      <c r="C6" s="263">
        <f>'Costes produción y ventas'!G23+'Costes produción y ventas'!G31+'Costes produción y ventas'!G39</f>
        <v>0</v>
      </c>
      <c r="D6" s="263">
        <f t="shared" ref="D6:G6" si="0">(C6*1.05)</f>
        <v>0</v>
      </c>
      <c r="E6" s="264">
        <f t="shared" si="0"/>
        <v>0</v>
      </c>
      <c r="F6" s="265">
        <f t="shared" si="0"/>
        <v>0</v>
      </c>
      <c r="G6" s="265">
        <f t="shared" si="0"/>
        <v>0</v>
      </c>
    </row>
    <row r="7" spans="2:7" ht="18" thickBot="1" x14ac:dyDescent="0.25">
      <c r="B7" s="256" t="s">
        <v>242</v>
      </c>
      <c r="C7" s="266">
        <f>'Costes produción y ventas'!G24+'Costes produción y ventas'!G32+'Costes produción y ventas'!G40</f>
        <v>0</v>
      </c>
      <c r="D7" s="266">
        <f t="shared" ref="D7:G7" si="1">(C7*1.05)</f>
        <v>0</v>
      </c>
      <c r="E7" s="267">
        <f t="shared" si="1"/>
        <v>0</v>
      </c>
      <c r="F7" s="265">
        <f t="shared" si="1"/>
        <v>0</v>
      </c>
      <c r="G7" s="265">
        <f t="shared" si="1"/>
        <v>0</v>
      </c>
    </row>
    <row r="8" spans="2:7" ht="18" thickBot="1" x14ac:dyDescent="0.25">
      <c r="B8" s="257" t="s">
        <v>95</v>
      </c>
      <c r="C8" s="268">
        <f t="shared" ref="C8:G8" si="2">C6-C7</f>
        <v>0</v>
      </c>
      <c r="D8" s="268">
        <f t="shared" si="2"/>
        <v>0</v>
      </c>
      <c r="E8" s="268">
        <f t="shared" si="2"/>
        <v>0</v>
      </c>
      <c r="F8" s="268">
        <f t="shared" si="2"/>
        <v>0</v>
      </c>
      <c r="G8" s="268">
        <f t="shared" si="2"/>
        <v>0</v>
      </c>
    </row>
    <row r="9" spans="2:7" ht="18" thickBot="1" x14ac:dyDescent="0.25">
      <c r="B9" s="257" t="s">
        <v>243</v>
      </c>
      <c r="C9" s="269" t="e">
        <f t="shared" ref="C9:G9" si="3">C8/C6</f>
        <v>#DIV/0!</v>
      </c>
      <c r="D9" s="269" t="e">
        <f t="shared" si="3"/>
        <v>#DIV/0!</v>
      </c>
      <c r="E9" s="269" t="e">
        <f t="shared" si="3"/>
        <v>#DIV/0!</v>
      </c>
      <c r="F9" s="269" t="e">
        <f t="shared" si="3"/>
        <v>#DIV/0!</v>
      </c>
      <c r="G9" s="269" t="e">
        <f t="shared" si="3"/>
        <v>#DIV/0!</v>
      </c>
    </row>
    <row r="10" spans="2:7" ht="17" x14ac:dyDescent="0.2">
      <c r="B10" s="255" t="s">
        <v>244</v>
      </c>
      <c r="C10" s="263">
        <f>'Gastos de Personal'!O32</f>
        <v>0</v>
      </c>
      <c r="D10" s="263">
        <f>C10</f>
        <v>0</v>
      </c>
      <c r="E10" s="270">
        <f>C10</f>
        <v>0</v>
      </c>
      <c r="F10" s="271">
        <f>C10</f>
        <v>0</v>
      </c>
      <c r="G10" s="271">
        <f>C10</f>
        <v>0</v>
      </c>
    </row>
    <row r="11" spans="2:7" ht="17" x14ac:dyDescent="0.2">
      <c r="B11" s="258" t="s">
        <v>199</v>
      </c>
      <c r="C11" s="272">
        <f>'Gasto Fijos y Variables'!D32</f>
        <v>0</v>
      </c>
      <c r="D11" s="272">
        <f>(C11*1.02)</f>
        <v>0</v>
      </c>
      <c r="E11" s="272">
        <f t="shared" ref="E11:F11" si="4">(D11*1.02)</f>
        <v>0</v>
      </c>
      <c r="F11" s="272">
        <f t="shared" si="4"/>
        <v>0</v>
      </c>
      <c r="G11" s="272">
        <f>(F11*1.02)</f>
        <v>0</v>
      </c>
    </row>
    <row r="12" spans="2:7" ht="17" x14ac:dyDescent="0.2">
      <c r="B12" s="258" t="s">
        <v>198</v>
      </c>
      <c r="C12" s="272">
        <f>'Gasto Fijos y Variables'!D31</f>
        <v>0</v>
      </c>
      <c r="D12" s="272">
        <f>(C12*1.02)</f>
        <v>0</v>
      </c>
      <c r="E12" s="272">
        <f t="shared" ref="E12:G12" si="5">(D12*1.02)</f>
        <v>0</v>
      </c>
      <c r="F12" s="272">
        <f t="shared" si="5"/>
        <v>0</v>
      </c>
      <c r="G12" s="272">
        <f t="shared" si="5"/>
        <v>0</v>
      </c>
    </row>
    <row r="13" spans="2:7" ht="18" thickBot="1" x14ac:dyDescent="0.25">
      <c r="B13" s="256" t="s">
        <v>200</v>
      </c>
      <c r="C13" s="266">
        <f>'Amortización Contable'!F12+'Amortización Contable'!F24</f>
        <v>0</v>
      </c>
      <c r="D13" s="266">
        <f t="shared" ref="D13:G13" si="6">C13</f>
        <v>0</v>
      </c>
      <c r="E13" s="267">
        <f t="shared" si="6"/>
        <v>0</v>
      </c>
      <c r="F13" s="267">
        <f t="shared" si="6"/>
        <v>0</v>
      </c>
      <c r="G13" s="267">
        <f t="shared" si="6"/>
        <v>0</v>
      </c>
    </row>
    <row r="14" spans="2:7" ht="18" thickBot="1" x14ac:dyDescent="0.25">
      <c r="B14" s="257" t="s">
        <v>201</v>
      </c>
      <c r="C14" s="273">
        <f t="shared" ref="C14:G14" si="7">SUM(C10:C13)</f>
        <v>0</v>
      </c>
      <c r="D14" s="273">
        <f t="shared" si="7"/>
        <v>0</v>
      </c>
      <c r="E14" s="273">
        <f t="shared" si="7"/>
        <v>0</v>
      </c>
      <c r="F14" s="273">
        <f t="shared" si="7"/>
        <v>0</v>
      </c>
      <c r="G14" s="273">
        <f t="shared" si="7"/>
        <v>0</v>
      </c>
    </row>
    <row r="15" spans="2:7" ht="17" x14ac:dyDescent="0.2">
      <c r="B15" s="259" t="s">
        <v>202</v>
      </c>
      <c r="C15" s="274">
        <f>'Cuenta de Resultados Mensual'!O14</f>
        <v>0</v>
      </c>
      <c r="D15" s="275">
        <f>(C15*1.05)</f>
        <v>0</v>
      </c>
      <c r="E15" s="276">
        <f>(D15*1.05)</f>
        <v>0</v>
      </c>
      <c r="F15" s="276">
        <f>(E15*1.05)</f>
        <v>0</v>
      </c>
      <c r="G15" s="277">
        <f>(F15*1.05)</f>
        <v>0</v>
      </c>
    </row>
    <row r="16" spans="2:7" ht="17" x14ac:dyDescent="0.2">
      <c r="B16" s="260" t="s">
        <v>245</v>
      </c>
      <c r="C16" s="278">
        <f>'Cuenta de Resultados Mensual'!O15</f>
        <v>0</v>
      </c>
      <c r="D16" s="279">
        <f t="shared" ref="D16:G18" si="8">(C16*1.05)</f>
        <v>0</v>
      </c>
      <c r="E16" s="280">
        <f t="shared" si="8"/>
        <v>0</v>
      </c>
      <c r="F16" s="281">
        <f t="shared" si="8"/>
        <v>0</v>
      </c>
      <c r="G16" s="282">
        <f t="shared" si="8"/>
        <v>0</v>
      </c>
    </row>
    <row r="17" spans="2:7" ht="17" x14ac:dyDescent="0.2">
      <c r="B17" s="260" t="s">
        <v>204</v>
      </c>
      <c r="C17" s="278">
        <f>'Cuenta de Resultados Mensual'!O17</f>
        <v>0</v>
      </c>
      <c r="D17" s="283">
        <f t="shared" si="8"/>
        <v>0</v>
      </c>
      <c r="E17" s="281">
        <f t="shared" si="8"/>
        <v>0</v>
      </c>
      <c r="F17" s="281">
        <f t="shared" si="8"/>
        <v>0</v>
      </c>
      <c r="G17" s="281">
        <f t="shared" si="8"/>
        <v>0</v>
      </c>
    </row>
    <row r="18" spans="2:7" ht="18" thickBot="1" x14ac:dyDescent="0.25">
      <c r="B18" s="261" t="s">
        <v>246</v>
      </c>
      <c r="C18" s="284">
        <f>'Cuenta de Resultados Mensual'!O18</f>
        <v>0</v>
      </c>
      <c r="D18" s="285">
        <f t="shared" si="8"/>
        <v>0</v>
      </c>
      <c r="E18" s="286">
        <f t="shared" si="8"/>
        <v>0</v>
      </c>
      <c r="F18" s="286">
        <f t="shared" si="8"/>
        <v>0</v>
      </c>
      <c r="G18" s="286">
        <f t="shared" si="8"/>
        <v>0</v>
      </c>
    </row>
    <row r="19" spans="2:7" ht="18" thickBot="1" x14ac:dyDescent="0.25">
      <c r="B19" s="262" t="s">
        <v>205</v>
      </c>
      <c r="C19" s="287">
        <f>'Cuenta de Resultados Mensual'!O19</f>
        <v>0</v>
      </c>
      <c r="D19" s="287">
        <f>(C19*1.05)</f>
        <v>0</v>
      </c>
      <c r="E19" s="287">
        <f t="shared" ref="E19:G19" si="9">(D19*1.05)</f>
        <v>0</v>
      </c>
      <c r="F19" s="287">
        <f t="shared" si="9"/>
        <v>0</v>
      </c>
      <c r="G19" s="287">
        <f t="shared" si="9"/>
        <v>0</v>
      </c>
    </row>
    <row r="20" spans="2:7" x14ac:dyDescent="0.2">
      <c r="C20" s="252"/>
      <c r="D20" s="252"/>
    </row>
    <row r="21" spans="2:7" ht="15.75" customHeight="1" x14ac:dyDescent="0.2">
      <c r="C21" s="252"/>
      <c r="D21" s="252"/>
    </row>
    <row r="22" spans="2:7" ht="15.75" customHeight="1" x14ac:dyDescent="0.2">
      <c r="C22" s="252"/>
      <c r="D22" s="252"/>
    </row>
    <row r="23" spans="2:7" ht="15.75" customHeight="1" x14ac:dyDescent="0.2">
      <c r="C23" s="252"/>
      <c r="D23" s="252"/>
    </row>
    <row r="24" spans="2:7" ht="15.75" customHeight="1" x14ac:dyDescent="0.2">
      <c r="C24" s="252"/>
      <c r="D24" s="252"/>
    </row>
    <row r="25" spans="2:7" ht="15.75" customHeight="1" x14ac:dyDescent="0.2">
      <c r="C25" s="252"/>
      <c r="D25" s="252"/>
    </row>
    <row r="26" spans="2:7" ht="15.75" customHeight="1" x14ac:dyDescent="0.2">
      <c r="C26" s="252"/>
      <c r="D26" s="252"/>
    </row>
    <row r="27" spans="2:7" ht="15.75" customHeight="1" x14ac:dyDescent="0.2">
      <c r="C27" s="252"/>
      <c r="D27" s="252"/>
    </row>
    <row r="28" spans="2:7" ht="15.75" customHeight="1" x14ac:dyDescent="0.2">
      <c r="C28" s="252"/>
      <c r="D28" s="252"/>
    </row>
    <row r="29" spans="2:7" ht="15.75" customHeight="1" x14ac:dyDescent="0.2">
      <c r="C29" s="252"/>
      <c r="D29" s="252"/>
    </row>
    <row r="30" spans="2:7" ht="15.75" customHeight="1" x14ac:dyDescent="0.2">
      <c r="C30" s="252"/>
      <c r="D30" s="252"/>
    </row>
    <row r="31" spans="2:7" ht="15.75" customHeight="1" x14ac:dyDescent="0.2">
      <c r="C31" s="252"/>
      <c r="D31" s="252"/>
    </row>
    <row r="32" spans="2:7" ht="15.75" customHeight="1" x14ac:dyDescent="0.2">
      <c r="C32" s="252"/>
      <c r="D32" s="252"/>
    </row>
    <row r="33" spans="3:4" ht="15.75" customHeight="1" x14ac:dyDescent="0.2">
      <c r="C33" s="252"/>
      <c r="D33" s="252"/>
    </row>
    <row r="34" spans="3:4" ht="15.75" customHeight="1" x14ac:dyDescent="0.2">
      <c r="C34" s="252"/>
      <c r="D34" s="252"/>
    </row>
    <row r="35" spans="3:4" ht="15.75" customHeight="1" x14ac:dyDescent="0.2">
      <c r="C35" s="252"/>
      <c r="D35" s="252"/>
    </row>
    <row r="36" spans="3:4" ht="15.75" customHeight="1" x14ac:dyDescent="0.2">
      <c r="C36" s="252"/>
      <c r="D36" s="252"/>
    </row>
    <row r="37" spans="3:4" ht="15.75" customHeight="1" x14ac:dyDescent="0.2">
      <c r="C37" s="252"/>
      <c r="D37" s="252"/>
    </row>
    <row r="38" spans="3:4" ht="15.75" customHeight="1" x14ac:dyDescent="0.2">
      <c r="C38" s="252"/>
      <c r="D38" s="252"/>
    </row>
    <row r="39" spans="3:4" ht="15.75" customHeight="1" x14ac:dyDescent="0.2">
      <c r="C39" s="252"/>
      <c r="D39" s="252"/>
    </row>
    <row r="40" spans="3:4" ht="15.75" customHeight="1" x14ac:dyDescent="0.2">
      <c r="C40" s="252"/>
      <c r="D40" s="252"/>
    </row>
    <row r="41" spans="3:4" ht="15.75" customHeight="1" x14ac:dyDescent="0.2">
      <c r="C41" s="252"/>
      <c r="D41" s="252"/>
    </row>
    <row r="42" spans="3:4" ht="15.75" customHeight="1" x14ac:dyDescent="0.2">
      <c r="C42" s="252"/>
      <c r="D42" s="252"/>
    </row>
    <row r="43" spans="3:4" ht="15.75" customHeight="1" x14ac:dyDescent="0.2">
      <c r="C43" s="252"/>
      <c r="D43" s="252"/>
    </row>
    <row r="44" spans="3:4" ht="15.75" customHeight="1" x14ac:dyDescent="0.2">
      <c r="C44" s="252"/>
      <c r="D44" s="252"/>
    </row>
    <row r="45" spans="3:4" ht="15.75" customHeight="1" x14ac:dyDescent="0.2">
      <c r="C45" s="252"/>
      <c r="D45" s="252"/>
    </row>
    <row r="46" spans="3:4" ht="15.75" customHeight="1" x14ac:dyDescent="0.2">
      <c r="C46" s="252"/>
      <c r="D46" s="252"/>
    </row>
    <row r="47" spans="3:4" ht="15.75" customHeight="1" x14ac:dyDescent="0.2">
      <c r="C47" s="252"/>
      <c r="D47" s="252"/>
    </row>
    <row r="48" spans="3:4" ht="15.75" customHeight="1" x14ac:dyDescent="0.2">
      <c r="C48" s="252"/>
      <c r="D48" s="252"/>
    </row>
    <row r="49" spans="3:4" ht="15.75" customHeight="1" x14ac:dyDescent="0.2">
      <c r="C49" s="252"/>
      <c r="D49" s="252"/>
    </row>
    <row r="50" spans="3:4" ht="15.75" customHeight="1" x14ac:dyDescent="0.2">
      <c r="C50" s="252"/>
      <c r="D50" s="252"/>
    </row>
    <row r="51" spans="3:4" ht="15.75" customHeight="1" x14ac:dyDescent="0.2">
      <c r="C51" s="252"/>
      <c r="D51" s="252"/>
    </row>
    <row r="52" spans="3:4" ht="15.75" customHeight="1" x14ac:dyDescent="0.2">
      <c r="C52" s="252"/>
      <c r="D52" s="252"/>
    </row>
    <row r="53" spans="3:4" ht="15.75" customHeight="1" x14ac:dyDescent="0.2">
      <c r="C53" s="252"/>
      <c r="D53" s="252"/>
    </row>
    <row r="54" spans="3:4" ht="15.75" customHeight="1" x14ac:dyDescent="0.2">
      <c r="C54" s="252"/>
      <c r="D54" s="252"/>
    </row>
    <row r="55" spans="3:4" ht="15.75" customHeight="1" x14ac:dyDescent="0.2">
      <c r="C55" s="252"/>
      <c r="D55" s="252"/>
    </row>
    <row r="56" spans="3:4" ht="15.75" customHeight="1" x14ac:dyDescent="0.2">
      <c r="C56" s="252"/>
      <c r="D56" s="252"/>
    </row>
    <row r="57" spans="3:4" ht="15.75" customHeight="1" x14ac:dyDescent="0.2">
      <c r="C57" s="252"/>
      <c r="D57" s="252"/>
    </row>
    <row r="58" spans="3:4" ht="15.75" customHeight="1" x14ac:dyDescent="0.2">
      <c r="C58" s="252"/>
      <c r="D58" s="252"/>
    </row>
    <row r="59" spans="3:4" ht="15.75" customHeight="1" x14ac:dyDescent="0.2">
      <c r="C59" s="252"/>
      <c r="D59" s="252"/>
    </row>
    <row r="60" spans="3:4" ht="15.75" customHeight="1" x14ac:dyDescent="0.2">
      <c r="C60" s="252"/>
      <c r="D60" s="252"/>
    </row>
    <row r="61" spans="3:4" ht="15.75" customHeight="1" x14ac:dyDescent="0.2">
      <c r="C61" s="252"/>
      <c r="D61" s="252"/>
    </row>
    <row r="62" spans="3:4" ht="15.75" customHeight="1" x14ac:dyDescent="0.2">
      <c r="C62" s="252"/>
      <c r="D62" s="252"/>
    </row>
    <row r="63" spans="3:4" ht="15.75" customHeight="1" x14ac:dyDescent="0.2">
      <c r="C63" s="252"/>
      <c r="D63" s="252"/>
    </row>
    <row r="64" spans="3:4" ht="15.75" customHeight="1" x14ac:dyDescent="0.2">
      <c r="C64" s="252"/>
      <c r="D64" s="252"/>
    </row>
    <row r="65" spans="3:4" ht="15.75" customHeight="1" x14ac:dyDescent="0.2">
      <c r="C65" s="252"/>
      <c r="D65" s="252"/>
    </row>
    <row r="66" spans="3:4" ht="15.75" customHeight="1" x14ac:dyDescent="0.2">
      <c r="C66" s="252"/>
      <c r="D66" s="252"/>
    </row>
    <row r="67" spans="3:4" ht="15.75" customHeight="1" x14ac:dyDescent="0.2">
      <c r="C67" s="252"/>
      <c r="D67" s="252"/>
    </row>
    <row r="68" spans="3:4" ht="15.75" customHeight="1" x14ac:dyDescent="0.2">
      <c r="C68" s="252"/>
      <c r="D68" s="252"/>
    </row>
    <row r="69" spans="3:4" ht="15.75" customHeight="1" x14ac:dyDescent="0.2">
      <c r="C69" s="252"/>
      <c r="D69" s="252"/>
    </row>
    <row r="70" spans="3:4" ht="15.75" customHeight="1" x14ac:dyDescent="0.2">
      <c r="C70" s="252"/>
      <c r="D70" s="252"/>
    </row>
    <row r="71" spans="3:4" ht="15.75" customHeight="1" x14ac:dyDescent="0.2">
      <c r="C71" s="252"/>
      <c r="D71" s="252"/>
    </row>
    <row r="72" spans="3:4" ht="15.75" customHeight="1" x14ac:dyDescent="0.2">
      <c r="C72" s="252"/>
      <c r="D72" s="252"/>
    </row>
    <row r="73" spans="3:4" ht="15.75" customHeight="1" x14ac:dyDescent="0.2">
      <c r="C73" s="252"/>
      <c r="D73" s="252"/>
    </row>
    <row r="74" spans="3:4" ht="15.75" customHeight="1" x14ac:dyDescent="0.2">
      <c r="C74" s="252"/>
      <c r="D74" s="252"/>
    </row>
    <row r="75" spans="3:4" ht="15.75" customHeight="1" x14ac:dyDescent="0.2">
      <c r="C75" s="252"/>
      <c r="D75" s="252"/>
    </row>
    <row r="76" spans="3:4" ht="15.75" customHeight="1" x14ac:dyDescent="0.2">
      <c r="C76" s="252"/>
      <c r="D76" s="252"/>
    </row>
    <row r="77" spans="3:4" ht="15.75" customHeight="1" x14ac:dyDescent="0.2">
      <c r="C77" s="252"/>
      <c r="D77" s="252"/>
    </row>
    <row r="78" spans="3:4" ht="15.75" customHeight="1" x14ac:dyDescent="0.2">
      <c r="C78" s="252"/>
      <c r="D78" s="252"/>
    </row>
    <row r="79" spans="3:4" ht="15.75" customHeight="1" x14ac:dyDescent="0.2">
      <c r="C79" s="252"/>
      <c r="D79" s="252"/>
    </row>
    <row r="80" spans="3:4" ht="15.75" customHeight="1" x14ac:dyDescent="0.2">
      <c r="C80" s="252"/>
      <c r="D80" s="252"/>
    </row>
    <row r="81" spans="3:4" ht="15.75" customHeight="1" x14ac:dyDescent="0.2">
      <c r="C81" s="252"/>
      <c r="D81" s="252"/>
    </row>
    <row r="82" spans="3:4" ht="15.75" customHeight="1" x14ac:dyDescent="0.2">
      <c r="C82" s="252"/>
      <c r="D82" s="252"/>
    </row>
    <row r="83" spans="3:4" ht="15.75" customHeight="1" x14ac:dyDescent="0.2">
      <c r="C83" s="252"/>
      <c r="D83" s="252"/>
    </row>
    <row r="84" spans="3:4" ht="15.75" customHeight="1" x14ac:dyDescent="0.2">
      <c r="C84" s="252"/>
      <c r="D84" s="252"/>
    </row>
    <row r="85" spans="3:4" ht="15.75" customHeight="1" x14ac:dyDescent="0.2">
      <c r="C85" s="252"/>
      <c r="D85" s="252"/>
    </row>
    <row r="86" spans="3:4" ht="15.75" customHeight="1" x14ac:dyDescent="0.2">
      <c r="C86" s="252"/>
      <c r="D86" s="252"/>
    </row>
    <row r="87" spans="3:4" ht="15.75" customHeight="1" x14ac:dyDescent="0.2">
      <c r="C87" s="252"/>
      <c r="D87" s="252"/>
    </row>
    <row r="88" spans="3:4" ht="15.75" customHeight="1" x14ac:dyDescent="0.2">
      <c r="C88" s="252"/>
      <c r="D88" s="252"/>
    </row>
    <row r="89" spans="3:4" ht="15.75" customHeight="1" x14ac:dyDescent="0.2">
      <c r="C89" s="252"/>
      <c r="D89" s="252"/>
    </row>
    <row r="90" spans="3:4" ht="15.75" customHeight="1" x14ac:dyDescent="0.2">
      <c r="C90" s="252"/>
      <c r="D90" s="252"/>
    </row>
    <row r="91" spans="3:4" ht="15.75" customHeight="1" x14ac:dyDescent="0.2">
      <c r="C91" s="252"/>
      <c r="D91" s="252"/>
    </row>
    <row r="92" spans="3:4" ht="15.75" customHeight="1" x14ac:dyDescent="0.2">
      <c r="C92" s="252"/>
      <c r="D92" s="252"/>
    </row>
    <row r="93" spans="3:4" ht="15.75" customHeight="1" x14ac:dyDescent="0.2">
      <c r="C93" s="252"/>
      <c r="D93" s="252"/>
    </row>
    <row r="94" spans="3:4" ht="15.75" customHeight="1" x14ac:dyDescent="0.2">
      <c r="C94" s="252"/>
      <c r="D94" s="252"/>
    </row>
    <row r="95" spans="3:4" ht="15.75" customHeight="1" x14ac:dyDescent="0.2">
      <c r="C95" s="252"/>
      <c r="D95" s="252"/>
    </row>
    <row r="96" spans="3:4" ht="15.75" customHeight="1" x14ac:dyDescent="0.2">
      <c r="C96" s="252"/>
      <c r="D96" s="252"/>
    </row>
    <row r="97" spans="3:4" ht="15.75" customHeight="1" x14ac:dyDescent="0.2">
      <c r="C97" s="252"/>
      <c r="D97" s="252"/>
    </row>
    <row r="98" spans="3:4" ht="15.75" customHeight="1" x14ac:dyDescent="0.2">
      <c r="C98" s="252"/>
      <c r="D98" s="252"/>
    </row>
    <row r="99" spans="3:4" ht="15.75" customHeight="1" x14ac:dyDescent="0.2">
      <c r="C99" s="252"/>
      <c r="D99" s="252"/>
    </row>
    <row r="100" spans="3:4" ht="15.75" customHeight="1" x14ac:dyDescent="0.2">
      <c r="C100" s="252"/>
      <c r="D100" s="252"/>
    </row>
    <row r="101" spans="3:4" ht="15.75" customHeight="1" x14ac:dyDescent="0.2">
      <c r="C101" s="252"/>
      <c r="D101" s="252"/>
    </row>
    <row r="102" spans="3:4" ht="15.75" customHeight="1" x14ac:dyDescent="0.2">
      <c r="C102" s="252"/>
      <c r="D102" s="252"/>
    </row>
    <row r="103" spans="3:4" ht="15.75" customHeight="1" x14ac:dyDescent="0.2">
      <c r="C103" s="252"/>
      <c r="D103" s="252"/>
    </row>
    <row r="104" spans="3:4" ht="15.75" customHeight="1" x14ac:dyDescent="0.2">
      <c r="C104" s="252"/>
      <c r="D104" s="252"/>
    </row>
    <row r="105" spans="3:4" ht="15.75" customHeight="1" x14ac:dyDescent="0.2">
      <c r="C105" s="252"/>
      <c r="D105" s="252"/>
    </row>
    <row r="106" spans="3:4" ht="15.75" customHeight="1" x14ac:dyDescent="0.2">
      <c r="C106" s="252"/>
      <c r="D106" s="252"/>
    </row>
    <row r="107" spans="3:4" ht="15.75" customHeight="1" x14ac:dyDescent="0.2">
      <c r="C107" s="252"/>
      <c r="D107" s="252"/>
    </row>
    <row r="108" spans="3:4" ht="15.75" customHeight="1" x14ac:dyDescent="0.2">
      <c r="C108" s="252"/>
      <c r="D108" s="252"/>
    </row>
    <row r="109" spans="3:4" ht="15.75" customHeight="1" x14ac:dyDescent="0.2">
      <c r="C109" s="252"/>
      <c r="D109" s="252"/>
    </row>
    <row r="110" spans="3:4" ht="15.75" customHeight="1" x14ac:dyDescent="0.2">
      <c r="C110" s="252"/>
      <c r="D110" s="252"/>
    </row>
    <row r="111" spans="3:4" ht="15.75" customHeight="1" x14ac:dyDescent="0.2">
      <c r="C111" s="252"/>
      <c r="D111" s="252"/>
    </row>
    <row r="112" spans="3:4" ht="15.75" customHeight="1" x14ac:dyDescent="0.2">
      <c r="C112" s="252"/>
      <c r="D112" s="252"/>
    </row>
    <row r="113" spans="3:4" ht="15.75" customHeight="1" x14ac:dyDescent="0.2">
      <c r="C113" s="252"/>
      <c r="D113" s="252"/>
    </row>
    <row r="114" spans="3:4" ht="15.75" customHeight="1" x14ac:dyDescent="0.2">
      <c r="C114" s="252"/>
      <c r="D114" s="252"/>
    </row>
    <row r="115" spans="3:4" ht="15.75" customHeight="1" x14ac:dyDescent="0.2">
      <c r="C115" s="252"/>
      <c r="D115" s="252"/>
    </row>
    <row r="116" spans="3:4" ht="15.75" customHeight="1" x14ac:dyDescent="0.2">
      <c r="C116" s="252"/>
      <c r="D116" s="252"/>
    </row>
    <row r="117" spans="3:4" ht="15.75" customHeight="1" x14ac:dyDescent="0.2">
      <c r="C117" s="252"/>
      <c r="D117" s="252"/>
    </row>
    <row r="118" spans="3:4" ht="15.75" customHeight="1" x14ac:dyDescent="0.2">
      <c r="C118" s="252"/>
      <c r="D118" s="252"/>
    </row>
    <row r="119" spans="3:4" ht="15.75" customHeight="1" x14ac:dyDescent="0.2">
      <c r="C119" s="252"/>
      <c r="D119" s="252"/>
    </row>
    <row r="120" spans="3:4" ht="15.75" customHeight="1" x14ac:dyDescent="0.2">
      <c r="C120" s="252"/>
      <c r="D120" s="252"/>
    </row>
    <row r="121" spans="3:4" ht="15.75" customHeight="1" x14ac:dyDescent="0.2">
      <c r="C121" s="252"/>
      <c r="D121" s="252"/>
    </row>
    <row r="122" spans="3:4" ht="15.75" customHeight="1" x14ac:dyDescent="0.2">
      <c r="C122" s="252"/>
      <c r="D122" s="252"/>
    </row>
    <row r="123" spans="3:4" ht="15.75" customHeight="1" x14ac:dyDescent="0.2">
      <c r="C123" s="252"/>
      <c r="D123" s="252"/>
    </row>
    <row r="124" spans="3:4" ht="15.75" customHeight="1" x14ac:dyDescent="0.2">
      <c r="C124" s="252"/>
      <c r="D124" s="252"/>
    </row>
    <row r="125" spans="3:4" ht="15.75" customHeight="1" x14ac:dyDescent="0.2">
      <c r="C125" s="252"/>
      <c r="D125" s="252"/>
    </row>
    <row r="126" spans="3:4" ht="15.75" customHeight="1" x14ac:dyDescent="0.2">
      <c r="C126" s="252"/>
      <c r="D126" s="252"/>
    </row>
    <row r="127" spans="3:4" ht="15.75" customHeight="1" x14ac:dyDescent="0.2">
      <c r="C127" s="252"/>
      <c r="D127" s="252"/>
    </row>
    <row r="128" spans="3:4" ht="15.75" customHeight="1" x14ac:dyDescent="0.2">
      <c r="C128" s="252"/>
      <c r="D128" s="252"/>
    </row>
    <row r="129" spans="3:4" ht="15.75" customHeight="1" x14ac:dyDescent="0.2">
      <c r="C129" s="252"/>
      <c r="D129" s="252"/>
    </row>
    <row r="130" spans="3:4" ht="15.75" customHeight="1" x14ac:dyDescent="0.2">
      <c r="C130" s="252"/>
      <c r="D130" s="252"/>
    </row>
    <row r="131" spans="3:4" ht="15.75" customHeight="1" x14ac:dyDescent="0.2">
      <c r="C131" s="252"/>
      <c r="D131" s="252"/>
    </row>
    <row r="132" spans="3:4" ht="15.75" customHeight="1" x14ac:dyDescent="0.2">
      <c r="C132" s="252"/>
      <c r="D132" s="252"/>
    </row>
    <row r="133" spans="3:4" ht="15.75" customHeight="1" x14ac:dyDescent="0.2">
      <c r="C133" s="252"/>
      <c r="D133" s="252"/>
    </row>
    <row r="134" spans="3:4" ht="15.75" customHeight="1" x14ac:dyDescent="0.2">
      <c r="C134" s="252"/>
      <c r="D134" s="252"/>
    </row>
    <row r="135" spans="3:4" ht="15.75" customHeight="1" x14ac:dyDescent="0.2">
      <c r="C135" s="252"/>
      <c r="D135" s="252"/>
    </row>
    <row r="136" spans="3:4" ht="15.75" customHeight="1" x14ac:dyDescent="0.2">
      <c r="C136" s="252"/>
      <c r="D136" s="252"/>
    </row>
    <row r="137" spans="3:4" ht="15.75" customHeight="1" x14ac:dyDescent="0.2">
      <c r="C137" s="252"/>
      <c r="D137" s="252"/>
    </row>
    <row r="138" spans="3:4" ht="15.75" customHeight="1" x14ac:dyDescent="0.2">
      <c r="C138" s="252"/>
      <c r="D138" s="252"/>
    </row>
    <row r="139" spans="3:4" ht="15.75" customHeight="1" x14ac:dyDescent="0.2">
      <c r="C139" s="252"/>
      <c r="D139" s="252"/>
    </row>
    <row r="140" spans="3:4" ht="15.75" customHeight="1" x14ac:dyDescent="0.2">
      <c r="C140" s="252"/>
      <c r="D140" s="252"/>
    </row>
    <row r="141" spans="3:4" ht="15.75" customHeight="1" x14ac:dyDescent="0.2">
      <c r="C141" s="252"/>
      <c r="D141" s="252"/>
    </row>
    <row r="142" spans="3:4" ht="15.75" customHeight="1" x14ac:dyDescent="0.2">
      <c r="C142" s="252"/>
      <c r="D142" s="252"/>
    </row>
    <row r="143" spans="3:4" ht="15.75" customHeight="1" x14ac:dyDescent="0.2">
      <c r="C143" s="252"/>
      <c r="D143" s="252"/>
    </row>
    <row r="144" spans="3:4" ht="15.75" customHeight="1" x14ac:dyDescent="0.2">
      <c r="C144" s="252"/>
      <c r="D144" s="252"/>
    </row>
    <row r="145" spans="3:4" ht="15.75" customHeight="1" x14ac:dyDescent="0.2">
      <c r="C145" s="252"/>
      <c r="D145" s="252"/>
    </row>
    <row r="146" spans="3:4" ht="15.75" customHeight="1" x14ac:dyDescent="0.2">
      <c r="C146" s="252"/>
      <c r="D146" s="252"/>
    </row>
    <row r="147" spans="3:4" ht="15.75" customHeight="1" x14ac:dyDescent="0.2">
      <c r="C147" s="252"/>
      <c r="D147" s="252"/>
    </row>
    <row r="148" spans="3:4" ht="15.75" customHeight="1" x14ac:dyDescent="0.2">
      <c r="C148" s="252"/>
      <c r="D148" s="252"/>
    </row>
    <row r="149" spans="3:4" ht="15.75" customHeight="1" x14ac:dyDescent="0.2">
      <c r="C149" s="252"/>
      <c r="D149" s="252"/>
    </row>
    <row r="150" spans="3:4" ht="15.75" customHeight="1" x14ac:dyDescent="0.2">
      <c r="C150" s="252"/>
      <c r="D150" s="252"/>
    </row>
    <row r="151" spans="3:4" ht="15.75" customHeight="1" x14ac:dyDescent="0.2">
      <c r="C151" s="252"/>
      <c r="D151" s="252"/>
    </row>
    <row r="152" spans="3:4" ht="15.75" customHeight="1" x14ac:dyDescent="0.2">
      <c r="C152" s="252"/>
      <c r="D152" s="252"/>
    </row>
    <row r="153" spans="3:4" ht="15.75" customHeight="1" x14ac:dyDescent="0.2">
      <c r="C153" s="252"/>
      <c r="D153" s="252"/>
    </row>
    <row r="154" spans="3:4" ht="15.75" customHeight="1" x14ac:dyDescent="0.2">
      <c r="C154" s="252"/>
      <c r="D154" s="252"/>
    </row>
    <row r="155" spans="3:4" ht="15.75" customHeight="1" x14ac:dyDescent="0.2">
      <c r="C155" s="252"/>
      <c r="D155" s="252"/>
    </row>
    <row r="156" spans="3:4" ht="15.75" customHeight="1" x14ac:dyDescent="0.2">
      <c r="C156" s="252"/>
      <c r="D156" s="252"/>
    </row>
    <row r="157" spans="3:4" ht="15.75" customHeight="1" x14ac:dyDescent="0.2">
      <c r="C157" s="252"/>
      <c r="D157" s="252"/>
    </row>
    <row r="158" spans="3:4" ht="15.75" customHeight="1" x14ac:dyDescent="0.2">
      <c r="C158" s="252"/>
      <c r="D158" s="252"/>
    </row>
    <row r="159" spans="3:4" ht="15.75" customHeight="1" x14ac:dyDescent="0.2">
      <c r="C159" s="252"/>
      <c r="D159" s="252"/>
    </row>
    <row r="160" spans="3:4" ht="15.75" customHeight="1" x14ac:dyDescent="0.2">
      <c r="C160" s="252"/>
      <c r="D160" s="252"/>
    </row>
    <row r="161" spans="3:4" ht="15.75" customHeight="1" x14ac:dyDescent="0.2">
      <c r="C161" s="252"/>
      <c r="D161" s="252"/>
    </row>
    <row r="162" spans="3:4" ht="15.75" customHeight="1" x14ac:dyDescent="0.2">
      <c r="C162" s="252"/>
      <c r="D162" s="252"/>
    </row>
    <row r="163" spans="3:4" ht="15.75" customHeight="1" x14ac:dyDescent="0.2">
      <c r="C163" s="252"/>
      <c r="D163" s="252"/>
    </row>
    <row r="164" spans="3:4" ht="15.75" customHeight="1" x14ac:dyDescent="0.2">
      <c r="C164" s="252"/>
      <c r="D164" s="252"/>
    </row>
    <row r="165" spans="3:4" ht="15.75" customHeight="1" x14ac:dyDescent="0.2">
      <c r="C165" s="252"/>
      <c r="D165" s="252"/>
    </row>
    <row r="166" spans="3:4" ht="15.75" customHeight="1" x14ac:dyDescent="0.2">
      <c r="C166" s="252"/>
      <c r="D166" s="252"/>
    </row>
    <row r="167" spans="3:4" ht="15.75" customHeight="1" x14ac:dyDescent="0.2">
      <c r="C167" s="252"/>
      <c r="D167" s="252"/>
    </row>
    <row r="168" spans="3:4" ht="15.75" customHeight="1" x14ac:dyDescent="0.2">
      <c r="C168" s="252"/>
      <c r="D168" s="252"/>
    </row>
    <row r="169" spans="3:4" ht="15.75" customHeight="1" x14ac:dyDescent="0.2">
      <c r="C169" s="252"/>
      <c r="D169" s="252"/>
    </row>
    <row r="170" spans="3:4" ht="15.75" customHeight="1" x14ac:dyDescent="0.2">
      <c r="C170" s="252"/>
      <c r="D170" s="252"/>
    </row>
    <row r="171" spans="3:4" ht="15.75" customHeight="1" x14ac:dyDescent="0.2">
      <c r="C171" s="252"/>
      <c r="D171" s="252"/>
    </row>
    <row r="172" spans="3:4" ht="15.75" customHeight="1" x14ac:dyDescent="0.2">
      <c r="C172" s="252"/>
      <c r="D172" s="252"/>
    </row>
    <row r="173" spans="3:4" ht="15.75" customHeight="1" x14ac:dyDescent="0.2">
      <c r="C173" s="252"/>
      <c r="D173" s="252"/>
    </row>
    <row r="174" spans="3:4" ht="15.75" customHeight="1" x14ac:dyDescent="0.2">
      <c r="C174" s="252"/>
      <c r="D174" s="252"/>
    </row>
    <row r="175" spans="3:4" ht="15.75" customHeight="1" x14ac:dyDescent="0.2">
      <c r="C175" s="252"/>
      <c r="D175" s="252"/>
    </row>
    <row r="176" spans="3:4" ht="15.75" customHeight="1" x14ac:dyDescent="0.2">
      <c r="C176" s="252"/>
      <c r="D176" s="252"/>
    </row>
    <row r="177" spans="3:4" ht="15.75" customHeight="1" x14ac:dyDescent="0.2">
      <c r="C177" s="252"/>
      <c r="D177" s="252"/>
    </row>
    <row r="178" spans="3:4" ht="15.75" customHeight="1" x14ac:dyDescent="0.2">
      <c r="C178" s="252"/>
      <c r="D178" s="252"/>
    </row>
    <row r="179" spans="3:4" ht="15.75" customHeight="1" x14ac:dyDescent="0.2">
      <c r="C179" s="252"/>
      <c r="D179" s="252"/>
    </row>
    <row r="180" spans="3:4" ht="15.75" customHeight="1" x14ac:dyDescent="0.2">
      <c r="C180" s="252"/>
      <c r="D180" s="252"/>
    </row>
    <row r="181" spans="3:4" ht="15.75" customHeight="1" x14ac:dyDescent="0.2">
      <c r="C181" s="252"/>
      <c r="D181" s="252"/>
    </row>
    <row r="182" spans="3:4" ht="15.75" customHeight="1" x14ac:dyDescent="0.2">
      <c r="C182" s="252"/>
      <c r="D182" s="252"/>
    </row>
    <row r="183" spans="3:4" ht="15.75" customHeight="1" x14ac:dyDescent="0.2">
      <c r="C183" s="252"/>
      <c r="D183" s="252"/>
    </row>
    <row r="184" spans="3:4" ht="15.75" customHeight="1" x14ac:dyDescent="0.2">
      <c r="C184" s="252"/>
      <c r="D184" s="252"/>
    </row>
    <row r="185" spans="3:4" ht="15.75" customHeight="1" x14ac:dyDescent="0.2">
      <c r="C185" s="252"/>
      <c r="D185" s="252"/>
    </row>
    <row r="186" spans="3:4" ht="15.75" customHeight="1" x14ac:dyDescent="0.2">
      <c r="C186" s="252"/>
      <c r="D186" s="252"/>
    </row>
    <row r="187" spans="3:4" ht="15.75" customHeight="1" x14ac:dyDescent="0.2">
      <c r="C187" s="252"/>
      <c r="D187" s="252"/>
    </row>
    <row r="188" spans="3:4" ht="15.75" customHeight="1" x14ac:dyDescent="0.2">
      <c r="C188" s="252"/>
      <c r="D188" s="252"/>
    </row>
    <row r="189" spans="3:4" ht="15.75" customHeight="1" x14ac:dyDescent="0.2">
      <c r="C189" s="252"/>
      <c r="D189" s="252"/>
    </row>
    <row r="190" spans="3:4" ht="15.75" customHeight="1" x14ac:dyDescent="0.2">
      <c r="C190" s="252"/>
      <c r="D190" s="252"/>
    </row>
    <row r="191" spans="3:4" ht="15.75" customHeight="1" x14ac:dyDescent="0.2">
      <c r="C191" s="252"/>
      <c r="D191" s="252"/>
    </row>
    <row r="192" spans="3:4" ht="15.75" customHeight="1" x14ac:dyDescent="0.2">
      <c r="C192" s="252"/>
      <c r="D192" s="252"/>
    </row>
    <row r="193" spans="3:4" ht="15.75" customHeight="1" x14ac:dyDescent="0.2">
      <c r="C193" s="252"/>
      <c r="D193" s="252"/>
    </row>
    <row r="194" spans="3:4" ht="15.75" customHeight="1" x14ac:dyDescent="0.2">
      <c r="C194" s="252"/>
      <c r="D194" s="252"/>
    </row>
    <row r="195" spans="3:4" ht="15.75" customHeight="1" x14ac:dyDescent="0.2">
      <c r="C195" s="252"/>
      <c r="D195" s="252"/>
    </row>
    <row r="196" spans="3:4" ht="15.75" customHeight="1" x14ac:dyDescent="0.2">
      <c r="C196" s="252"/>
      <c r="D196" s="252"/>
    </row>
    <row r="197" spans="3:4" ht="15.75" customHeight="1" x14ac:dyDescent="0.2">
      <c r="C197" s="252"/>
      <c r="D197" s="252"/>
    </row>
    <row r="198" spans="3:4" ht="15.75" customHeight="1" x14ac:dyDescent="0.2">
      <c r="C198" s="252"/>
      <c r="D198" s="252"/>
    </row>
    <row r="199" spans="3:4" ht="15.75" customHeight="1" x14ac:dyDescent="0.2">
      <c r="C199" s="252"/>
      <c r="D199" s="252"/>
    </row>
    <row r="200" spans="3:4" ht="15.75" customHeight="1" x14ac:dyDescent="0.2">
      <c r="C200" s="252"/>
      <c r="D200" s="252"/>
    </row>
    <row r="201" spans="3:4" ht="15.75" customHeight="1" x14ac:dyDescent="0.2">
      <c r="C201" s="252"/>
      <c r="D201" s="252"/>
    </row>
    <row r="202" spans="3:4" ht="15.75" customHeight="1" x14ac:dyDescent="0.2">
      <c r="C202" s="252"/>
      <c r="D202" s="252"/>
    </row>
    <row r="203" spans="3:4" ht="15.75" customHeight="1" x14ac:dyDescent="0.2">
      <c r="C203" s="252"/>
      <c r="D203" s="252"/>
    </row>
    <row r="204" spans="3:4" ht="15.75" customHeight="1" x14ac:dyDescent="0.2">
      <c r="C204" s="252"/>
      <c r="D204" s="252"/>
    </row>
    <row r="205" spans="3:4" ht="15.75" customHeight="1" x14ac:dyDescent="0.2">
      <c r="C205" s="252"/>
      <c r="D205" s="252"/>
    </row>
    <row r="206" spans="3:4" ht="15.75" customHeight="1" x14ac:dyDescent="0.2">
      <c r="C206" s="252"/>
      <c r="D206" s="252"/>
    </row>
    <row r="207" spans="3:4" ht="15.75" customHeight="1" x14ac:dyDescent="0.2">
      <c r="C207" s="252"/>
      <c r="D207" s="252"/>
    </row>
    <row r="208" spans="3:4" ht="15.75" customHeight="1" x14ac:dyDescent="0.2">
      <c r="C208" s="252"/>
      <c r="D208" s="252"/>
    </row>
    <row r="209" spans="3:4" ht="15.75" customHeight="1" x14ac:dyDescent="0.2">
      <c r="C209" s="252"/>
      <c r="D209" s="252"/>
    </row>
    <row r="210" spans="3:4" ht="15.75" customHeight="1" x14ac:dyDescent="0.2">
      <c r="C210" s="252"/>
      <c r="D210" s="252"/>
    </row>
    <row r="211" spans="3:4" ht="15.75" customHeight="1" x14ac:dyDescent="0.2">
      <c r="C211" s="252"/>
      <c r="D211" s="252"/>
    </row>
    <row r="212" spans="3:4" ht="15.75" customHeight="1" x14ac:dyDescent="0.2">
      <c r="C212" s="252"/>
      <c r="D212" s="252"/>
    </row>
    <row r="213" spans="3:4" ht="15.75" customHeight="1" x14ac:dyDescent="0.2">
      <c r="C213" s="252"/>
      <c r="D213" s="252"/>
    </row>
    <row r="214" spans="3:4" ht="15.75" customHeight="1" x14ac:dyDescent="0.2">
      <c r="C214" s="252"/>
      <c r="D214" s="252"/>
    </row>
    <row r="215" spans="3:4" ht="15.75" customHeight="1" x14ac:dyDescent="0.2">
      <c r="C215" s="252"/>
      <c r="D215" s="252"/>
    </row>
    <row r="216" spans="3:4" ht="15.75" customHeight="1" x14ac:dyDescent="0.2">
      <c r="C216" s="252"/>
      <c r="D216" s="252"/>
    </row>
    <row r="217" spans="3:4" ht="15.75" customHeight="1" x14ac:dyDescent="0.2">
      <c r="C217" s="252"/>
      <c r="D217" s="252"/>
    </row>
    <row r="218" spans="3:4" ht="15.75" customHeight="1" x14ac:dyDescent="0.2">
      <c r="C218" s="252"/>
      <c r="D218" s="252"/>
    </row>
    <row r="219" spans="3:4" ht="15.75" customHeight="1" x14ac:dyDescent="0.2">
      <c r="C219" s="252"/>
      <c r="D219" s="252"/>
    </row>
    <row r="220" spans="3:4" ht="15.75" customHeight="1" x14ac:dyDescent="0.2">
      <c r="C220" s="252"/>
      <c r="D220" s="252"/>
    </row>
    <row r="221" spans="3:4" ht="15.75" customHeight="1" x14ac:dyDescent="0.2">
      <c r="C221" s="252"/>
      <c r="D221" s="252"/>
    </row>
    <row r="222" spans="3:4" ht="15.75" customHeight="1" x14ac:dyDescent="0.2">
      <c r="C222" s="252"/>
      <c r="D222" s="252"/>
    </row>
    <row r="223" spans="3:4" ht="15.75" customHeight="1" x14ac:dyDescent="0.2">
      <c r="C223" s="252"/>
      <c r="D223" s="252"/>
    </row>
    <row r="224" spans="3:4" ht="15.75" customHeight="1" x14ac:dyDescent="0.2">
      <c r="C224" s="252"/>
      <c r="D224" s="252"/>
    </row>
    <row r="225" spans="3:4" ht="15.75" customHeight="1" x14ac:dyDescent="0.2">
      <c r="C225" s="252"/>
      <c r="D225" s="252"/>
    </row>
    <row r="226" spans="3:4" ht="15.75" customHeight="1" x14ac:dyDescent="0.2">
      <c r="C226" s="252"/>
      <c r="D226" s="252"/>
    </row>
    <row r="227" spans="3:4" ht="15.75" customHeight="1" x14ac:dyDescent="0.2">
      <c r="C227" s="252"/>
      <c r="D227" s="252"/>
    </row>
    <row r="228" spans="3:4" ht="15.75" customHeight="1" x14ac:dyDescent="0.2">
      <c r="C228" s="252"/>
      <c r="D228" s="252"/>
    </row>
    <row r="229" spans="3:4" ht="15.75" customHeight="1" x14ac:dyDescent="0.2">
      <c r="C229" s="252"/>
      <c r="D229" s="252"/>
    </row>
    <row r="230" spans="3:4" ht="15.75" customHeight="1" x14ac:dyDescent="0.2">
      <c r="C230" s="252"/>
      <c r="D230" s="252"/>
    </row>
    <row r="231" spans="3:4" ht="15.75" customHeight="1" x14ac:dyDescent="0.2">
      <c r="C231" s="252"/>
      <c r="D231" s="252"/>
    </row>
    <row r="232" spans="3:4" ht="15.75" customHeight="1" x14ac:dyDescent="0.2">
      <c r="C232" s="252"/>
      <c r="D232" s="252"/>
    </row>
    <row r="233" spans="3:4" ht="15.75" customHeight="1" x14ac:dyDescent="0.2">
      <c r="C233" s="252"/>
      <c r="D233" s="252"/>
    </row>
    <row r="234" spans="3:4" ht="15.75" customHeight="1" x14ac:dyDescent="0.2">
      <c r="C234" s="252"/>
      <c r="D234" s="252"/>
    </row>
    <row r="235" spans="3:4" ht="15.75" customHeight="1" x14ac:dyDescent="0.2">
      <c r="C235" s="252"/>
      <c r="D235" s="252"/>
    </row>
    <row r="236" spans="3:4" ht="15.75" customHeight="1" x14ac:dyDescent="0.2">
      <c r="C236" s="252"/>
      <c r="D236" s="252"/>
    </row>
    <row r="237" spans="3:4" ht="15.75" customHeight="1" x14ac:dyDescent="0.2">
      <c r="C237" s="252"/>
      <c r="D237" s="252"/>
    </row>
    <row r="238" spans="3:4" ht="15.75" customHeight="1" x14ac:dyDescent="0.2">
      <c r="C238" s="252"/>
      <c r="D238" s="252"/>
    </row>
    <row r="239" spans="3:4" ht="15.75" customHeight="1" x14ac:dyDescent="0.2">
      <c r="C239" s="252"/>
      <c r="D239" s="252"/>
    </row>
    <row r="240" spans="3:4" ht="15.75" customHeight="1" x14ac:dyDescent="0.2">
      <c r="C240" s="252"/>
      <c r="D240" s="252"/>
    </row>
    <row r="241" spans="3:4" ht="15.75" customHeight="1" x14ac:dyDescent="0.2">
      <c r="C241" s="252"/>
      <c r="D241" s="252"/>
    </row>
    <row r="242" spans="3:4" ht="15.75" customHeight="1" x14ac:dyDescent="0.2">
      <c r="C242" s="252"/>
      <c r="D242" s="252"/>
    </row>
    <row r="243" spans="3:4" ht="15.75" customHeight="1" x14ac:dyDescent="0.2">
      <c r="C243" s="252"/>
      <c r="D243" s="252"/>
    </row>
    <row r="244" spans="3:4" ht="15.75" customHeight="1" x14ac:dyDescent="0.2">
      <c r="C244" s="252"/>
      <c r="D244" s="252"/>
    </row>
    <row r="245" spans="3:4" ht="15.75" customHeight="1" x14ac:dyDescent="0.2">
      <c r="C245" s="252"/>
      <c r="D245" s="252"/>
    </row>
    <row r="246" spans="3:4" ht="15.75" customHeight="1" x14ac:dyDescent="0.2">
      <c r="C246" s="252"/>
      <c r="D246" s="252"/>
    </row>
    <row r="247" spans="3:4" ht="15.75" customHeight="1" x14ac:dyDescent="0.2">
      <c r="C247" s="252"/>
      <c r="D247" s="252"/>
    </row>
    <row r="248" spans="3:4" ht="15.75" customHeight="1" x14ac:dyDescent="0.2">
      <c r="C248" s="252"/>
      <c r="D248" s="252"/>
    </row>
    <row r="249" spans="3:4" ht="15.75" customHeight="1" x14ac:dyDescent="0.2">
      <c r="C249" s="252"/>
      <c r="D249" s="252"/>
    </row>
    <row r="250" spans="3:4" ht="15.75" customHeight="1" x14ac:dyDescent="0.2">
      <c r="C250" s="252"/>
      <c r="D250" s="252"/>
    </row>
    <row r="251" spans="3:4" ht="15.75" customHeight="1" x14ac:dyDescent="0.2">
      <c r="C251" s="252"/>
      <c r="D251" s="252"/>
    </row>
    <row r="252" spans="3:4" ht="15.75" customHeight="1" x14ac:dyDescent="0.2">
      <c r="C252" s="252"/>
      <c r="D252" s="252"/>
    </row>
    <row r="253" spans="3:4" ht="15.75" customHeight="1" x14ac:dyDescent="0.2">
      <c r="C253" s="252"/>
      <c r="D253" s="252"/>
    </row>
    <row r="254" spans="3:4" ht="15.75" customHeight="1" x14ac:dyDescent="0.2">
      <c r="C254" s="252"/>
      <c r="D254" s="252"/>
    </row>
    <row r="255" spans="3:4" ht="15.75" customHeight="1" x14ac:dyDescent="0.2">
      <c r="C255" s="252"/>
      <c r="D255" s="252"/>
    </row>
    <row r="256" spans="3:4" ht="15.75" customHeight="1" x14ac:dyDescent="0.2">
      <c r="C256" s="252"/>
      <c r="D256" s="252"/>
    </row>
    <row r="257" spans="3:4" ht="15.75" customHeight="1" x14ac:dyDescent="0.2">
      <c r="C257" s="252"/>
      <c r="D257" s="252"/>
    </row>
    <row r="258" spans="3:4" ht="15.75" customHeight="1" x14ac:dyDescent="0.2">
      <c r="C258" s="252"/>
      <c r="D258" s="252"/>
    </row>
    <row r="259" spans="3:4" ht="15.75" customHeight="1" x14ac:dyDescent="0.2">
      <c r="C259" s="252"/>
      <c r="D259" s="252"/>
    </row>
    <row r="260" spans="3:4" ht="15.75" customHeight="1" x14ac:dyDescent="0.2">
      <c r="C260" s="252"/>
      <c r="D260" s="252"/>
    </row>
    <row r="261" spans="3:4" ht="15.75" customHeight="1" x14ac:dyDescent="0.2">
      <c r="C261" s="252"/>
      <c r="D261" s="252"/>
    </row>
    <row r="262" spans="3:4" ht="15.75" customHeight="1" x14ac:dyDescent="0.2">
      <c r="C262" s="252"/>
      <c r="D262" s="252"/>
    </row>
    <row r="263" spans="3:4" ht="15.75" customHeight="1" x14ac:dyDescent="0.2">
      <c r="C263" s="252"/>
      <c r="D263" s="252"/>
    </row>
    <row r="264" spans="3:4" ht="15.75" customHeight="1" x14ac:dyDescent="0.2">
      <c r="C264" s="252"/>
      <c r="D264" s="252"/>
    </row>
    <row r="265" spans="3:4" ht="15.75" customHeight="1" x14ac:dyDescent="0.2">
      <c r="C265" s="252"/>
      <c r="D265" s="252"/>
    </row>
    <row r="266" spans="3:4" ht="15.75" customHeight="1" x14ac:dyDescent="0.2">
      <c r="C266" s="252"/>
      <c r="D266" s="252"/>
    </row>
    <row r="267" spans="3:4" ht="15.75" customHeight="1" x14ac:dyDescent="0.2">
      <c r="C267" s="252"/>
      <c r="D267" s="252"/>
    </row>
    <row r="268" spans="3:4" ht="15.75" customHeight="1" x14ac:dyDescent="0.2">
      <c r="C268" s="252"/>
      <c r="D268" s="252"/>
    </row>
    <row r="269" spans="3:4" ht="15.75" customHeight="1" x14ac:dyDescent="0.2">
      <c r="C269" s="252"/>
      <c r="D269" s="252"/>
    </row>
    <row r="270" spans="3:4" ht="15.75" customHeight="1" x14ac:dyDescent="0.2">
      <c r="C270" s="252"/>
      <c r="D270" s="252"/>
    </row>
    <row r="271" spans="3:4" ht="15.75" customHeight="1" x14ac:dyDescent="0.2">
      <c r="C271" s="252"/>
      <c r="D271" s="252"/>
    </row>
    <row r="272" spans="3:4" ht="15.75" customHeight="1" x14ac:dyDescent="0.2">
      <c r="C272" s="252"/>
      <c r="D272" s="252"/>
    </row>
    <row r="273" spans="3:4" ht="15.75" customHeight="1" x14ac:dyDescent="0.2">
      <c r="C273" s="252"/>
      <c r="D273" s="252"/>
    </row>
    <row r="274" spans="3:4" ht="15.75" customHeight="1" x14ac:dyDescent="0.2">
      <c r="C274" s="252"/>
      <c r="D274" s="252"/>
    </row>
    <row r="275" spans="3:4" ht="15.75" customHeight="1" x14ac:dyDescent="0.2">
      <c r="C275" s="252"/>
      <c r="D275" s="252"/>
    </row>
    <row r="276" spans="3:4" ht="15.75" customHeight="1" x14ac:dyDescent="0.2">
      <c r="C276" s="252"/>
      <c r="D276" s="252"/>
    </row>
    <row r="277" spans="3:4" ht="15.75" customHeight="1" x14ac:dyDescent="0.2">
      <c r="C277" s="252"/>
      <c r="D277" s="252"/>
    </row>
    <row r="278" spans="3:4" ht="15.75" customHeight="1" x14ac:dyDescent="0.2">
      <c r="C278" s="252"/>
      <c r="D278" s="252"/>
    </row>
    <row r="279" spans="3:4" ht="15.75" customHeight="1" x14ac:dyDescent="0.2">
      <c r="C279" s="252"/>
      <c r="D279" s="252"/>
    </row>
    <row r="280" spans="3:4" ht="15.75" customHeight="1" x14ac:dyDescent="0.2">
      <c r="C280" s="252"/>
      <c r="D280" s="252"/>
    </row>
    <row r="281" spans="3:4" ht="15.75" customHeight="1" x14ac:dyDescent="0.2">
      <c r="C281" s="252"/>
      <c r="D281" s="252"/>
    </row>
    <row r="282" spans="3:4" ht="15.75" customHeight="1" x14ac:dyDescent="0.2">
      <c r="C282" s="252"/>
      <c r="D282" s="252"/>
    </row>
    <row r="283" spans="3:4" ht="15.75" customHeight="1" x14ac:dyDescent="0.2">
      <c r="C283" s="252"/>
      <c r="D283" s="252"/>
    </row>
    <row r="284" spans="3:4" ht="15.75" customHeight="1" x14ac:dyDescent="0.2">
      <c r="C284" s="252"/>
      <c r="D284" s="252"/>
    </row>
    <row r="285" spans="3:4" ht="15.75" customHeight="1" x14ac:dyDescent="0.2">
      <c r="C285" s="252"/>
      <c r="D285" s="252"/>
    </row>
    <row r="286" spans="3:4" ht="15.75" customHeight="1" x14ac:dyDescent="0.2">
      <c r="C286" s="252"/>
      <c r="D286" s="252"/>
    </row>
    <row r="287" spans="3:4" ht="15.75" customHeight="1" x14ac:dyDescent="0.2">
      <c r="C287" s="252"/>
      <c r="D287" s="252"/>
    </row>
    <row r="288" spans="3:4" ht="15.75" customHeight="1" x14ac:dyDescent="0.2">
      <c r="C288" s="252"/>
      <c r="D288" s="252"/>
    </row>
    <row r="289" spans="3:4" ht="15.75" customHeight="1" x14ac:dyDescent="0.2">
      <c r="C289" s="252"/>
      <c r="D289" s="252"/>
    </row>
    <row r="290" spans="3:4" ht="15.75" customHeight="1" x14ac:dyDescent="0.2">
      <c r="C290" s="252"/>
      <c r="D290" s="252"/>
    </row>
    <row r="291" spans="3:4" ht="15.75" customHeight="1" x14ac:dyDescent="0.2">
      <c r="C291" s="252"/>
      <c r="D291" s="252"/>
    </row>
    <row r="292" spans="3:4" ht="15.75" customHeight="1" x14ac:dyDescent="0.2">
      <c r="C292" s="252"/>
      <c r="D292" s="252"/>
    </row>
    <row r="293" spans="3:4" ht="15.75" customHeight="1" x14ac:dyDescent="0.2">
      <c r="C293" s="252"/>
      <c r="D293" s="252"/>
    </row>
    <row r="294" spans="3:4" ht="15.75" customHeight="1" x14ac:dyDescent="0.2">
      <c r="C294" s="252"/>
      <c r="D294" s="252"/>
    </row>
    <row r="295" spans="3:4" ht="15.75" customHeight="1" x14ac:dyDescent="0.2">
      <c r="C295" s="252"/>
      <c r="D295" s="252"/>
    </row>
    <row r="296" spans="3:4" ht="15.75" customHeight="1" x14ac:dyDescent="0.2">
      <c r="C296" s="252"/>
      <c r="D296" s="252"/>
    </row>
    <row r="297" spans="3:4" ht="15.75" customHeight="1" x14ac:dyDescent="0.2">
      <c r="C297" s="252"/>
      <c r="D297" s="252"/>
    </row>
    <row r="298" spans="3:4" ht="15.75" customHeight="1" x14ac:dyDescent="0.2">
      <c r="C298" s="252"/>
      <c r="D298" s="252"/>
    </row>
    <row r="299" spans="3:4" ht="15.75" customHeight="1" x14ac:dyDescent="0.2">
      <c r="C299" s="252"/>
      <c r="D299" s="252"/>
    </row>
    <row r="300" spans="3:4" ht="15.75" customHeight="1" x14ac:dyDescent="0.2">
      <c r="C300" s="252"/>
      <c r="D300" s="252"/>
    </row>
    <row r="301" spans="3:4" ht="15.75" customHeight="1" x14ac:dyDescent="0.2">
      <c r="C301" s="252"/>
      <c r="D301" s="252"/>
    </row>
    <row r="302" spans="3:4" ht="15.75" customHeight="1" x14ac:dyDescent="0.2">
      <c r="C302" s="252"/>
      <c r="D302" s="252"/>
    </row>
    <row r="303" spans="3:4" ht="15.75" customHeight="1" x14ac:dyDescent="0.2">
      <c r="C303" s="252"/>
      <c r="D303" s="252"/>
    </row>
    <row r="304" spans="3:4" ht="15.75" customHeight="1" x14ac:dyDescent="0.2">
      <c r="C304" s="252"/>
      <c r="D304" s="252"/>
    </row>
    <row r="305" spans="3:4" ht="15.75" customHeight="1" x14ac:dyDescent="0.2">
      <c r="C305" s="252"/>
      <c r="D305" s="252"/>
    </row>
    <row r="306" spans="3:4" ht="15.75" customHeight="1" x14ac:dyDescent="0.2">
      <c r="C306" s="252"/>
      <c r="D306" s="252"/>
    </row>
    <row r="307" spans="3:4" ht="15.75" customHeight="1" x14ac:dyDescent="0.2">
      <c r="C307" s="252"/>
      <c r="D307" s="252"/>
    </row>
    <row r="308" spans="3:4" ht="15.75" customHeight="1" x14ac:dyDescent="0.2">
      <c r="C308" s="252"/>
      <c r="D308" s="252"/>
    </row>
    <row r="309" spans="3:4" ht="15.75" customHeight="1" x14ac:dyDescent="0.2">
      <c r="C309" s="252"/>
      <c r="D309" s="252"/>
    </row>
    <row r="310" spans="3:4" ht="15.75" customHeight="1" x14ac:dyDescent="0.2">
      <c r="C310" s="252"/>
      <c r="D310" s="252"/>
    </row>
    <row r="311" spans="3:4" ht="15.75" customHeight="1" x14ac:dyDescent="0.2">
      <c r="C311" s="252"/>
      <c r="D311" s="252"/>
    </row>
    <row r="312" spans="3:4" ht="15.75" customHeight="1" x14ac:dyDescent="0.2">
      <c r="C312" s="252"/>
      <c r="D312" s="252"/>
    </row>
    <row r="313" spans="3:4" ht="15.75" customHeight="1" x14ac:dyDescent="0.2">
      <c r="C313" s="252"/>
      <c r="D313" s="252"/>
    </row>
    <row r="314" spans="3:4" ht="15.75" customHeight="1" x14ac:dyDescent="0.2">
      <c r="C314" s="252"/>
      <c r="D314" s="252"/>
    </row>
    <row r="315" spans="3:4" ht="15.75" customHeight="1" x14ac:dyDescent="0.2">
      <c r="C315" s="252"/>
      <c r="D315" s="252"/>
    </row>
    <row r="316" spans="3:4" ht="15.75" customHeight="1" x14ac:dyDescent="0.2">
      <c r="C316" s="252"/>
      <c r="D316" s="252"/>
    </row>
    <row r="317" spans="3:4" ht="15.75" customHeight="1" x14ac:dyDescent="0.2">
      <c r="C317" s="252"/>
      <c r="D317" s="252"/>
    </row>
    <row r="318" spans="3:4" ht="15.75" customHeight="1" x14ac:dyDescent="0.2">
      <c r="C318" s="252"/>
      <c r="D318" s="252"/>
    </row>
    <row r="319" spans="3:4" ht="15.75" customHeight="1" x14ac:dyDescent="0.2">
      <c r="C319" s="252"/>
      <c r="D319" s="252"/>
    </row>
    <row r="320" spans="3:4" ht="15.75" customHeight="1" x14ac:dyDescent="0.2">
      <c r="C320" s="252"/>
      <c r="D320" s="252"/>
    </row>
    <row r="321" spans="3:4" ht="15.75" customHeight="1" x14ac:dyDescent="0.2">
      <c r="C321" s="252"/>
      <c r="D321" s="252"/>
    </row>
    <row r="322" spans="3:4" ht="15.75" customHeight="1" x14ac:dyDescent="0.2">
      <c r="C322" s="252"/>
      <c r="D322" s="252"/>
    </row>
    <row r="323" spans="3:4" ht="15.75" customHeight="1" x14ac:dyDescent="0.2">
      <c r="C323" s="252"/>
      <c r="D323" s="252"/>
    </row>
    <row r="324" spans="3:4" ht="15.75" customHeight="1" x14ac:dyDescent="0.2">
      <c r="C324" s="252"/>
      <c r="D324" s="252"/>
    </row>
    <row r="325" spans="3:4" ht="15.75" customHeight="1" x14ac:dyDescent="0.2">
      <c r="C325" s="252"/>
      <c r="D325" s="252"/>
    </row>
    <row r="326" spans="3:4" ht="15.75" customHeight="1" x14ac:dyDescent="0.2">
      <c r="C326" s="252"/>
      <c r="D326" s="252"/>
    </row>
    <row r="327" spans="3:4" ht="15.75" customHeight="1" x14ac:dyDescent="0.2">
      <c r="C327" s="252"/>
      <c r="D327" s="252"/>
    </row>
    <row r="328" spans="3:4" ht="15.75" customHeight="1" x14ac:dyDescent="0.2">
      <c r="C328" s="252"/>
      <c r="D328" s="252"/>
    </row>
    <row r="329" spans="3:4" ht="15.75" customHeight="1" x14ac:dyDescent="0.2">
      <c r="C329" s="252"/>
      <c r="D329" s="252"/>
    </row>
    <row r="330" spans="3:4" ht="15.75" customHeight="1" x14ac:dyDescent="0.2">
      <c r="C330" s="252"/>
      <c r="D330" s="252"/>
    </row>
    <row r="331" spans="3:4" ht="15.75" customHeight="1" x14ac:dyDescent="0.2">
      <c r="C331" s="252"/>
      <c r="D331" s="252"/>
    </row>
    <row r="332" spans="3:4" ht="15.75" customHeight="1" x14ac:dyDescent="0.2">
      <c r="C332" s="252"/>
      <c r="D332" s="252"/>
    </row>
    <row r="333" spans="3:4" ht="15.75" customHeight="1" x14ac:dyDescent="0.2">
      <c r="C333" s="252"/>
      <c r="D333" s="252"/>
    </row>
    <row r="334" spans="3:4" ht="15.75" customHeight="1" x14ac:dyDescent="0.2">
      <c r="C334" s="252"/>
      <c r="D334" s="252"/>
    </row>
    <row r="335" spans="3:4" ht="15.75" customHeight="1" x14ac:dyDescent="0.2">
      <c r="C335" s="252"/>
      <c r="D335" s="252"/>
    </row>
    <row r="336" spans="3:4" ht="15.75" customHeight="1" x14ac:dyDescent="0.2">
      <c r="C336" s="252"/>
      <c r="D336" s="252"/>
    </row>
    <row r="337" spans="3:4" ht="15.75" customHeight="1" x14ac:dyDescent="0.2">
      <c r="C337" s="252"/>
      <c r="D337" s="252"/>
    </row>
    <row r="338" spans="3:4" ht="15.75" customHeight="1" x14ac:dyDescent="0.2">
      <c r="C338" s="252"/>
      <c r="D338" s="252"/>
    </row>
    <row r="339" spans="3:4" ht="15.75" customHeight="1" x14ac:dyDescent="0.2">
      <c r="C339" s="252"/>
      <c r="D339" s="252"/>
    </row>
    <row r="340" spans="3:4" ht="15.75" customHeight="1" x14ac:dyDescent="0.2">
      <c r="C340" s="252"/>
      <c r="D340" s="252"/>
    </row>
    <row r="341" spans="3:4" ht="15.75" customHeight="1" x14ac:dyDescent="0.2">
      <c r="C341" s="252"/>
      <c r="D341" s="252"/>
    </row>
    <row r="342" spans="3:4" ht="15.75" customHeight="1" x14ac:dyDescent="0.2">
      <c r="C342" s="252"/>
      <c r="D342" s="252"/>
    </row>
    <row r="343" spans="3:4" ht="15.75" customHeight="1" x14ac:dyDescent="0.2">
      <c r="C343" s="252"/>
      <c r="D343" s="252"/>
    </row>
    <row r="344" spans="3:4" ht="15.75" customHeight="1" x14ac:dyDescent="0.2">
      <c r="C344" s="252"/>
      <c r="D344" s="252"/>
    </row>
    <row r="345" spans="3:4" ht="15.75" customHeight="1" x14ac:dyDescent="0.2">
      <c r="C345" s="252"/>
      <c r="D345" s="252"/>
    </row>
    <row r="346" spans="3:4" ht="15.75" customHeight="1" x14ac:dyDescent="0.2">
      <c r="C346" s="252"/>
      <c r="D346" s="252"/>
    </row>
    <row r="347" spans="3:4" ht="15.75" customHeight="1" x14ac:dyDescent="0.2">
      <c r="C347" s="252"/>
      <c r="D347" s="252"/>
    </row>
    <row r="348" spans="3:4" ht="15.75" customHeight="1" x14ac:dyDescent="0.2">
      <c r="C348" s="252"/>
      <c r="D348" s="252"/>
    </row>
    <row r="349" spans="3:4" ht="15.75" customHeight="1" x14ac:dyDescent="0.2">
      <c r="C349" s="252"/>
      <c r="D349" s="252"/>
    </row>
    <row r="350" spans="3:4" ht="15.75" customHeight="1" x14ac:dyDescent="0.2">
      <c r="C350" s="252"/>
      <c r="D350" s="252"/>
    </row>
    <row r="351" spans="3:4" ht="15.75" customHeight="1" x14ac:dyDescent="0.2">
      <c r="C351" s="252"/>
      <c r="D351" s="252"/>
    </row>
    <row r="352" spans="3:4" ht="15.75" customHeight="1" x14ac:dyDescent="0.2">
      <c r="C352" s="252"/>
      <c r="D352" s="252"/>
    </row>
    <row r="353" spans="3:4" ht="15.75" customHeight="1" x14ac:dyDescent="0.2">
      <c r="C353" s="252"/>
      <c r="D353" s="252"/>
    </row>
    <row r="354" spans="3:4" ht="15.75" customHeight="1" x14ac:dyDescent="0.2">
      <c r="C354" s="252"/>
      <c r="D354" s="252"/>
    </row>
    <row r="355" spans="3:4" ht="15.75" customHeight="1" x14ac:dyDescent="0.2">
      <c r="C355" s="252"/>
      <c r="D355" s="252"/>
    </row>
    <row r="356" spans="3:4" ht="15.75" customHeight="1" x14ac:dyDescent="0.2">
      <c r="C356" s="252"/>
      <c r="D356" s="252"/>
    </row>
    <row r="357" spans="3:4" ht="15.75" customHeight="1" x14ac:dyDescent="0.2">
      <c r="C357" s="252"/>
      <c r="D357" s="252"/>
    </row>
    <row r="358" spans="3:4" ht="15.75" customHeight="1" x14ac:dyDescent="0.2">
      <c r="C358" s="252"/>
      <c r="D358" s="252"/>
    </row>
    <row r="359" spans="3:4" ht="15.75" customHeight="1" x14ac:dyDescent="0.2">
      <c r="C359" s="252"/>
      <c r="D359" s="252"/>
    </row>
    <row r="360" spans="3:4" ht="15.75" customHeight="1" x14ac:dyDescent="0.2">
      <c r="C360" s="252"/>
      <c r="D360" s="252"/>
    </row>
    <row r="361" spans="3:4" ht="15.75" customHeight="1" x14ac:dyDescent="0.2">
      <c r="C361" s="252"/>
      <c r="D361" s="252"/>
    </row>
    <row r="362" spans="3:4" ht="15.75" customHeight="1" x14ac:dyDescent="0.2">
      <c r="C362" s="252"/>
      <c r="D362" s="252"/>
    </row>
    <row r="363" spans="3:4" ht="15.75" customHeight="1" x14ac:dyDescent="0.2">
      <c r="C363" s="252"/>
      <c r="D363" s="252"/>
    </row>
    <row r="364" spans="3:4" ht="15.75" customHeight="1" x14ac:dyDescent="0.2">
      <c r="C364" s="252"/>
      <c r="D364" s="252"/>
    </row>
    <row r="365" spans="3:4" ht="15.75" customHeight="1" x14ac:dyDescent="0.2">
      <c r="C365" s="252"/>
      <c r="D365" s="252"/>
    </row>
    <row r="366" spans="3:4" ht="15.75" customHeight="1" x14ac:dyDescent="0.2">
      <c r="C366" s="252"/>
      <c r="D366" s="252"/>
    </row>
    <row r="367" spans="3:4" ht="15.75" customHeight="1" x14ac:dyDescent="0.2">
      <c r="C367" s="252"/>
      <c r="D367" s="252"/>
    </row>
    <row r="368" spans="3:4" ht="15.75" customHeight="1" x14ac:dyDescent="0.2">
      <c r="C368" s="252"/>
      <c r="D368" s="252"/>
    </row>
    <row r="369" spans="3:4" ht="15.75" customHeight="1" x14ac:dyDescent="0.2">
      <c r="C369" s="252"/>
      <c r="D369" s="252"/>
    </row>
    <row r="370" spans="3:4" ht="15.75" customHeight="1" x14ac:dyDescent="0.2">
      <c r="C370" s="252"/>
      <c r="D370" s="252"/>
    </row>
    <row r="371" spans="3:4" ht="15.75" customHeight="1" x14ac:dyDescent="0.2">
      <c r="C371" s="252"/>
      <c r="D371" s="252"/>
    </row>
    <row r="372" spans="3:4" ht="15.75" customHeight="1" x14ac:dyDescent="0.2">
      <c r="C372" s="252"/>
      <c r="D372" s="252"/>
    </row>
    <row r="373" spans="3:4" ht="15.75" customHeight="1" x14ac:dyDescent="0.2">
      <c r="C373" s="252"/>
      <c r="D373" s="252"/>
    </row>
    <row r="374" spans="3:4" ht="15.75" customHeight="1" x14ac:dyDescent="0.2">
      <c r="C374" s="252"/>
      <c r="D374" s="252"/>
    </row>
    <row r="375" spans="3:4" ht="15.75" customHeight="1" x14ac:dyDescent="0.2">
      <c r="C375" s="252"/>
      <c r="D375" s="252"/>
    </row>
    <row r="376" spans="3:4" ht="15.75" customHeight="1" x14ac:dyDescent="0.2">
      <c r="C376" s="252"/>
      <c r="D376" s="252"/>
    </row>
    <row r="377" spans="3:4" ht="15.75" customHeight="1" x14ac:dyDescent="0.2">
      <c r="C377" s="252"/>
      <c r="D377" s="252"/>
    </row>
    <row r="378" spans="3:4" ht="15.75" customHeight="1" x14ac:dyDescent="0.2">
      <c r="C378" s="252"/>
      <c r="D378" s="252"/>
    </row>
    <row r="379" spans="3:4" ht="15.75" customHeight="1" x14ac:dyDescent="0.2">
      <c r="C379" s="252"/>
      <c r="D379" s="252"/>
    </row>
    <row r="380" spans="3:4" ht="15.75" customHeight="1" x14ac:dyDescent="0.2">
      <c r="C380" s="252"/>
      <c r="D380" s="252"/>
    </row>
    <row r="381" spans="3:4" ht="15.75" customHeight="1" x14ac:dyDescent="0.2">
      <c r="C381" s="252"/>
      <c r="D381" s="252"/>
    </row>
    <row r="382" spans="3:4" ht="15.75" customHeight="1" x14ac:dyDescent="0.2">
      <c r="C382" s="252"/>
      <c r="D382" s="252"/>
    </row>
    <row r="383" spans="3:4" ht="15.75" customHeight="1" x14ac:dyDescent="0.2">
      <c r="C383" s="252"/>
      <c r="D383" s="252"/>
    </row>
    <row r="384" spans="3:4" ht="15.75" customHeight="1" x14ac:dyDescent="0.2">
      <c r="C384" s="252"/>
      <c r="D384" s="252"/>
    </row>
    <row r="385" spans="3:4" ht="15.75" customHeight="1" x14ac:dyDescent="0.2">
      <c r="C385" s="252"/>
      <c r="D385" s="252"/>
    </row>
    <row r="386" spans="3:4" ht="15.75" customHeight="1" x14ac:dyDescent="0.2">
      <c r="C386" s="252"/>
      <c r="D386" s="252"/>
    </row>
    <row r="387" spans="3:4" ht="15.75" customHeight="1" x14ac:dyDescent="0.2">
      <c r="C387" s="252"/>
      <c r="D387" s="252"/>
    </row>
    <row r="388" spans="3:4" ht="15.75" customHeight="1" x14ac:dyDescent="0.2">
      <c r="C388" s="252"/>
      <c r="D388" s="252"/>
    </row>
    <row r="389" spans="3:4" ht="15.75" customHeight="1" x14ac:dyDescent="0.2">
      <c r="C389" s="252"/>
      <c r="D389" s="252"/>
    </row>
    <row r="390" spans="3:4" ht="15.75" customHeight="1" x14ac:dyDescent="0.2">
      <c r="C390" s="252"/>
      <c r="D390" s="252"/>
    </row>
    <row r="391" spans="3:4" ht="15.75" customHeight="1" x14ac:dyDescent="0.2">
      <c r="C391" s="252"/>
      <c r="D391" s="252"/>
    </row>
    <row r="392" spans="3:4" ht="15.75" customHeight="1" x14ac:dyDescent="0.2">
      <c r="C392" s="252"/>
      <c r="D392" s="252"/>
    </row>
    <row r="393" spans="3:4" ht="15.75" customHeight="1" x14ac:dyDescent="0.2">
      <c r="C393" s="252"/>
      <c r="D393" s="252"/>
    </row>
    <row r="394" spans="3:4" ht="15.75" customHeight="1" x14ac:dyDescent="0.2">
      <c r="C394" s="252"/>
      <c r="D394" s="252"/>
    </row>
    <row r="395" spans="3:4" ht="15.75" customHeight="1" x14ac:dyDescent="0.2">
      <c r="C395" s="252"/>
      <c r="D395" s="252"/>
    </row>
    <row r="396" spans="3:4" ht="15.75" customHeight="1" x14ac:dyDescent="0.2">
      <c r="C396" s="252"/>
      <c r="D396" s="252"/>
    </row>
    <row r="397" spans="3:4" ht="15.75" customHeight="1" x14ac:dyDescent="0.2">
      <c r="C397" s="252"/>
      <c r="D397" s="252"/>
    </row>
    <row r="398" spans="3:4" ht="15.75" customHeight="1" x14ac:dyDescent="0.2">
      <c r="C398" s="252"/>
      <c r="D398" s="252"/>
    </row>
    <row r="399" spans="3:4" ht="15.75" customHeight="1" x14ac:dyDescent="0.2">
      <c r="C399" s="252"/>
      <c r="D399" s="252"/>
    </row>
    <row r="400" spans="3:4" ht="15.75" customHeight="1" x14ac:dyDescent="0.2">
      <c r="C400" s="252"/>
      <c r="D400" s="252"/>
    </row>
    <row r="401" spans="3:4" ht="15.75" customHeight="1" x14ac:dyDescent="0.2">
      <c r="C401" s="252"/>
      <c r="D401" s="252"/>
    </row>
    <row r="402" spans="3:4" ht="15.75" customHeight="1" x14ac:dyDescent="0.2">
      <c r="C402" s="252"/>
      <c r="D402" s="252"/>
    </row>
    <row r="403" spans="3:4" ht="15.75" customHeight="1" x14ac:dyDescent="0.2">
      <c r="C403" s="252"/>
      <c r="D403" s="252"/>
    </row>
    <row r="404" spans="3:4" ht="15.75" customHeight="1" x14ac:dyDescent="0.2">
      <c r="C404" s="252"/>
      <c r="D404" s="252"/>
    </row>
    <row r="405" spans="3:4" ht="15.75" customHeight="1" x14ac:dyDescent="0.2">
      <c r="C405" s="252"/>
      <c r="D405" s="252"/>
    </row>
    <row r="406" spans="3:4" ht="15.75" customHeight="1" x14ac:dyDescent="0.2">
      <c r="C406" s="252"/>
      <c r="D406" s="252"/>
    </row>
    <row r="407" spans="3:4" ht="15.75" customHeight="1" x14ac:dyDescent="0.2">
      <c r="C407" s="252"/>
      <c r="D407" s="252"/>
    </row>
    <row r="408" spans="3:4" ht="15.75" customHeight="1" x14ac:dyDescent="0.2">
      <c r="C408" s="252"/>
      <c r="D408" s="252"/>
    </row>
    <row r="409" spans="3:4" ht="15.75" customHeight="1" x14ac:dyDescent="0.2">
      <c r="C409" s="252"/>
      <c r="D409" s="252"/>
    </row>
    <row r="410" spans="3:4" ht="15.75" customHeight="1" x14ac:dyDescent="0.2">
      <c r="C410" s="252"/>
      <c r="D410" s="252"/>
    </row>
    <row r="411" spans="3:4" ht="15.75" customHeight="1" x14ac:dyDescent="0.2">
      <c r="C411" s="252"/>
      <c r="D411" s="252"/>
    </row>
    <row r="412" spans="3:4" ht="15.75" customHeight="1" x14ac:dyDescent="0.2">
      <c r="C412" s="252"/>
      <c r="D412" s="252"/>
    </row>
    <row r="413" spans="3:4" ht="15.75" customHeight="1" x14ac:dyDescent="0.2">
      <c r="C413" s="252"/>
      <c r="D413" s="252"/>
    </row>
    <row r="414" spans="3:4" ht="15.75" customHeight="1" x14ac:dyDescent="0.2">
      <c r="C414" s="252"/>
      <c r="D414" s="252"/>
    </row>
    <row r="415" spans="3:4" ht="15.75" customHeight="1" x14ac:dyDescent="0.2">
      <c r="C415" s="252"/>
      <c r="D415" s="252"/>
    </row>
    <row r="416" spans="3:4" ht="15.75" customHeight="1" x14ac:dyDescent="0.2">
      <c r="C416" s="252"/>
      <c r="D416" s="252"/>
    </row>
    <row r="417" spans="3:4" ht="15.75" customHeight="1" x14ac:dyDescent="0.2">
      <c r="C417" s="252"/>
      <c r="D417" s="252"/>
    </row>
    <row r="418" spans="3:4" ht="15.75" customHeight="1" x14ac:dyDescent="0.2">
      <c r="C418" s="252"/>
      <c r="D418" s="252"/>
    </row>
    <row r="419" spans="3:4" ht="15.75" customHeight="1" x14ac:dyDescent="0.2">
      <c r="C419" s="252"/>
      <c r="D419" s="252"/>
    </row>
    <row r="420" spans="3:4" ht="15.75" customHeight="1" x14ac:dyDescent="0.2">
      <c r="C420" s="252"/>
      <c r="D420" s="252"/>
    </row>
    <row r="421" spans="3:4" ht="15.75" customHeight="1" x14ac:dyDescent="0.2">
      <c r="C421" s="252"/>
      <c r="D421" s="252"/>
    </row>
    <row r="422" spans="3:4" ht="15.75" customHeight="1" x14ac:dyDescent="0.2">
      <c r="C422" s="252"/>
      <c r="D422" s="252"/>
    </row>
    <row r="423" spans="3:4" ht="15.75" customHeight="1" x14ac:dyDescent="0.2">
      <c r="C423" s="252"/>
      <c r="D423" s="252"/>
    </row>
    <row r="424" spans="3:4" ht="15.75" customHeight="1" x14ac:dyDescent="0.2">
      <c r="C424" s="252"/>
      <c r="D424" s="252"/>
    </row>
    <row r="425" spans="3:4" ht="15.75" customHeight="1" x14ac:dyDescent="0.2">
      <c r="C425" s="252"/>
      <c r="D425" s="252"/>
    </row>
    <row r="426" spans="3:4" ht="15.75" customHeight="1" x14ac:dyDescent="0.2">
      <c r="C426" s="252"/>
      <c r="D426" s="252"/>
    </row>
    <row r="427" spans="3:4" ht="15.75" customHeight="1" x14ac:dyDescent="0.2">
      <c r="C427" s="252"/>
      <c r="D427" s="252"/>
    </row>
    <row r="428" spans="3:4" ht="15.75" customHeight="1" x14ac:dyDescent="0.2">
      <c r="C428" s="252"/>
      <c r="D428" s="252"/>
    </row>
    <row r="429" spans="3:4" ht="15.75" customHeight="1" x14ac:dyDescent="0.2">
      <c r="C429" s="252"/>
      <c r="D429" s="252"/>
    </row>
    <row r="430" spans="3:4" ht="15.75" customHeight="1" x14ac:dyDescent="0.2">
      <c r="C430" s="252"/>
      <c r="D430" s="252"/>
    </row>
    <row r="431" spans="3:4" ht="15.75" customHeight="1" x14ac:dyDescent="0.2">
      <c r="C431" s="252"/>
      <c r="D431" s="252"/>
    </row>
    <row r="432" spans="3:4" ht="15.75" customHeight="1" x14ac:dyDescent="0.2">
      <c r="C432" s="252"/>
      <c r="D432" s="252"/>
    </row>
    <row r="433" spans="3:4" ht="15.75" customHeight="1" x14ac:dyDescent="0.2">
      <c r="C433" s="252"/>
      <c r="D433" s="252"/>
    </row>
    <row r="434" spans="3:4" ht="15.75" customHeight="1" x14ac:dyDescent="0.2">
      <c r="C434" s="252"/>
      <c r="D434" s="252"/>
    </row>
    <row r="435" spans="3:4" ht="15.75" customHeight="1" x14ac:dyDescent="0.2">
      <c r="C435" s="252"/>
      <c r="D435" s="252"/>
    </row>
    <row r="436" spans="3:4" ht="15.75" customHeight="1" x14ac:dyDescent="0.2">
      <c r="C436" s="252"/>
      <c r="D436" s="252"/>
    </row>
    <row r="437" spans="3:4" ht="15.75" customHeight="1" x14ac:dyDescent="0.2">
      <c r="C437" s="252"/>
      <c r="D437" s="252"/>
    </row>
    <row r="438" spans="3:4" ht="15.75" customHeight="1" x14ac:dyDescent="0.2">
      <c r="C438" s="252"/>
      <c r="D438" s="252"/>
    </row>
    <row r="439" spans="3:4" ht="15.75" customHeight="1" x14ac:dyDescent="0.2">
      <c r="C439" s="252"/>
      <c r="D439" s="252"/>
    </row>
    <row r="440" spans="3:4" ht="15.75" customHeight="1" x14ac:dyDescent="0.2">
      <c r="C440" s="252"/>
      <c r="D440" s="252"/>
    </row>
    <row r="441" spans="3:4" ht="15.75" customHeight="1" x14ac:dyDescent="0.2">
      <c r="C441" s="252"/>
      <c r="D441" s="252"/>
    </row>
    <row r="442" spans="3:4" ht="15.75" customHeight="1" x14ac:dyDescent="0.2">
      <c r="C442" s="252"/>
      <c r="D442" s="252"/>
    </row>
    <row r="443" spans="3:4" ht="15.75" customHeight="1" x14ac:dyDescent="0.2">
      <c r="C443" s="252"/>
      <c r="D443" s="252"/>
    </row>
    <row r="444" spans="3:4" ht="15.75" customHeight="1" x14ac:dyDescent="0.2">
      <c r="C444" s="252"/>
      <c r="D444" s="252"/>
    </row>
    <row r="445" spans="3:4" ht="15.75" customHeight="1" x14ac:dyDescent="0.2">
      <c r="C445" s="252"/>
      <c r="D445" s="252"/>
    </row>
    <row r="446" spans="3:4" ht="15.75" customHeight="1" x14ac:dyDescent="0.2">
      <c r="C446" s="252"/>
      <c r="D446" s="252"/>
    </row>
    <row r="447" spans="3:4" ht="15.75" customHeight="1" x14ac:dyDescent="0.2">
      <c r="C447" s="252"/>
      <c r="D447" s="252"/>
    </row>
    <row r="448" spans="3:4" ht="15.75" customHeight="1" x14ac:dyDescent="0.2">
      <c r="C448" s="252"/>
      <c r="D448" s="252"/>
    </row>
    <row r="449" spans="3:4" ht="15.75" customHeight="1" x14ac:dyDescent="0.2">
      <c r="C449" s="252"/>
      <c r="D449" s="252"/>
    </row>
    <row r="450" spans="3:4" ht="15.75" customHeight="1" x14ac:dyDescent="0.2">
      <c r="C450" s="252"/>
      <c r="D450" s="252"/>
    </row>
    <row r="451" spans="3:4" ht="15.75" customHeight="1" x14ac:dyDescent="0.2">
      <c r="C451" s="252"/>
      <c r="D451" s="252"/>
    </row>
    <row r="452" spans="3:4" ht="15.75" customHeight="1" x14ac:dyDescent="0.2">
      <c r="C452" s="252"/>
      <c r="D452" s="252"/>
    </row>
    <row r="453" spans="3:4" ht="15.75" customHeight="1" x14ac:dyDescent="0.2">
      <c r="C453" s="252"/>
      <c r="D453" s="252"/>
    </row>
    <row r="454" spans="3:4" ht="15.75" customHeight="1" x14ac:dyDescent="0.2">
      <c r="C454" s="252"/>
      <c r="D454" s="252"/>
    </row>
    <row r="455" spans="3:4" ht="15.75" customHeight="1" x14ac:dyDescent="0.2">
      <c r="C455" s="252"/>
      <c r="D455" s="252"/>
    </row>
    <row r="456" spans="3:4" ht="15.75" customHeight="1" x14ac:dyDescent="0.2">
      <c r="C456" s="252"/>
      <c r="D456" s="252"/>
    </row>
    <row r="457" spans="3:4" ht="15.75" customHeight="1" x14ac:dyDescent="0.2">
      <c r="C457" s="252"/>
      <c r="D457" s="252"/>
    </row>
    <row r="458" spans="3:4" ht="15.75" customHeight="1" x14ac:dyDescent="0.2">
      <c r="C458" s="252"/>
      <c r="D458" s="252"/>
    </row>
    <row r="459" spans="3:4" ht="15.75" customHeight="1" x14ac:dyDescent="0.2">
      <c r="C459" s="252"/>
      <c r="D459" s="252"/>
    </row>
    <row r="460" spans="3:4" ht="15.75" customHeight="1" x14ac:dyDescent="0.2">
      <c r="C460" s="252"/>
      <c r="D460" s="252"/>
    </row>
    <row r="461" spans="3:4" ht="15.75" customHeight="1" x14ac:dyDescent="0.2">
      <c r="C461" s="252"/>
      <c r="D461" s="252"/>
    </row>
    <row r="462" spans="3:4" ht="15.75" customHeight="1" x14ac:dyDescent="0.2">
      <c r="C462" s="252"/>
      <c r="D462" s="252"/>
    </row>
    <row r="463" spans="3:4" ht="15.75" customHeight="1" x14ac:dyDescent="0.2">
      <c r="C463" s="252"/>
      <c r="D463" s="252"/>
    </row>
    <row r="464" spans="3:4" ht="15.75" customHeight="1" x14ac:dyDescent="0.2">
      <c r="C464" s="252"/>
      <c r="D464" s="252"/>
    </row>
    <row r="465" spans="3:4" ht="15.75" customHeight="1" x14ac:dyDescent="0.2">
      <c r="C465" s="252"/>
      <c r="D465" s="252"/>
    </row>
    <row r="466" spans="3:4" ht="15.75" customHeight="1" x14ac:dyDescent="0.2">
      <c r="C466" s="252"/>
      <c r="D466" s="252"/>
    </row>
    <row r="467" spans="3:4" ht="15.75" customHeight="1" x14ac:dyDescent="0.2">
      <c r="C467" s="252"/>
      <c r="D467" s="252"/>
    </row>
    <row r="468" spans="3:4" ht="15.75" customHeight="1" x14ac:dyDescent="0.2">
      <c r="C468" s="252"/>
      <c r="D468" s="252"/>
    </row>
    <row r="469" spans="3:4" ht="15.75" customHeight="1" x14ac:dyDescent="0.2">
      <c r="C469" s="252"/>
      <c r="D469" s="252"/>
    </row>
    <row r="470" spans="3:4" ht="15.75" customHeight="1" x14ac:dyDescent="0.2">
      <c r="C470" s="252"/>
      <c r="D470" s="252"/>
    </row>
    <row r="471" spans="3:4" ht="15.75" customHeight="1" x14ac:dyDescent="0.2">
      <c r="C471" s="252"/>
      <c r="D471" s="252"/>
    </row>
    <row r="472" spans="3:4" ht="15.75" customHeight="1" x14ac:dyDescent="0.2">
      <c r="C472" s="252"/>
      <c r="D472" s="252"/>
    </row>
    <row r="473" spans="3:4" ht="15.75" customHeight="1" x14ac:dyDescent="0.2">
      <c r="C473" s="252"/>
      <c r="D473" s="252"/>
    </row>
    <row r="474" spans="3:4" ht="15.75" customHeight="1" x14ac:dyDescent="0.2">
      <c r="C474" s="252"/>
      <c r="D474" s="252"/>
    </row>
    <row r="475" spans="3:4" ht="15.75" customHeight="1" x14ac:dyDescent="0.2">
      <c r="C475" s="252"/>
      <c r="D475" s="252"/>
    </row>
    <row r="476" spans="3:4" ht="15.75" customHeight="1" x14ac:dyDescent="0.2">
      <c r="C476" s="252"/>
      <c r="D476" s="252"/>
    </row>
    <row r="477" spans="3:4" ht="15.75" customHeight="1" x14ac:dyDescent="0.2">
      <c r="C477" s="252"/>
      <c r="D477" s="252"/>
    </row>
    <row r="478" spans="3:4" ht="15.75" customHeight="1" x14ac:dyDescent="0.2">
      <c r="C478" s="252"/>
      <c r="D478" s="252"/>
    </row>
    <row r="479" spans="3:4" ht="15.75" customHeight="1" x14ac:dyDescent="0.2">
      <c r="C479" s="252"/>
      <c r="D479" s="252"/>
    </row>
    <row r="480" spans="3:4" ht="15.75" customHeight="1" x14ac:dyDescent="0.2">
      <c r="C480" s="252"/>
      <c r="D480" s="252"/>
    </row>
    <row r="481" spans="3:4" ht="15.75" customHeight="1" x14ac:dyDescent="0.2">
      <c r="C481" s="252"/>
      <c r="D481" s="252"/>
    </row>
    <row r="482" spans="3:4" ht="15.75" customHeight="1" x14ac:dyDescent="0.2">
      <c r="C482" s="252"/>
      <c r="D482" s="252"/>
    </row>
    <row r="483" spans="3:4" ht="15.75" customHeight="1" x14ac:dyDescent="0.2">
      <c r="C483" s="252"/>
      <c r="D483" s="252"/>
    </row>
    <row r="484" spans="3:4" ht="15.75" customHeight="1" x14ac:dyDescent="0.2">
      <c r="C484" s="252"/>
      <c r="D484" s="252"/>
    </row>
    <row r="485" spans="3:4" ht="15.75" customHeight="1" x14ac:dyDescent="0.2">
      <c r="C485" s="252"/>
      <c r="D485" s="252"/>
    </row>
    <row r="486" spans="3:4" ht="15.75" customHeight="1" x14ac:dyDescent="0.2">
      <c r="C486" s="252"/>
      <c r="D486" s="252"/>
    </row>
    <row r="487" spans="3:4" ht="15.75" customHeight="1" x14ac:dyDescent="0.2">
      <c r="C487" s="252"/>
      <c r="D487" s="252"/>
    </row>
    <row r="488" spans="3:4" ht="15.75" customHeight="1" x14ac:dyDescent="0.2">
      <c r="C488" s="252"/>
      <c r="D488" s="252"/>
    </row>
    <row r="489" spans="3:4" ht="15.75" customHeight="1" x14ac:dyDescent="0.2">
      <c r="C489" s="252"/>
      <c r="D489" s="252"/>
    </row>
    <row r="490" spans="3:4" ht="15.75" customHeight="1" x14ac:dyDescent="0.2">
      <c r="C490" s="252"/>
      <c r="D490" s="252"/>
    </row>
    <row r="491" spans="3:4" ht="15.75" customHeight="1" x14ac:dyDescent="0.2">
      <c r="C491" s="252"/>
      <c r="D491" s="252"/>
    </row>
    <row r="492" spans="3:4" ht="15.75" customHeight="1" x14ac:dyDescent="0.2">
      <c r="C492" s="252"/>
      <c r="D492" s="252"/>
    </row>
    <row r="493" spans="3:4" ht="15.75" customHeight="1" x14ac:dyDescent="0.2">
      <c r="C493" s="252"/>
      <c r="D493" s="252"/>
    </row>
    <row r="494" spans="3:4" ht="15.75" customHeight="1" x14ac:dyDescent="0.2">
      <c r="C494" s="252"/>
      <c r="D494" s="252"/>
    </row>
    <row r="495" spans="3:4" ht="15.75" customHeight="1" x14ac:dyDescent="0.2">
      <c r="C495" s="252"/>
      <c r="D495" s="252"/>
    </row>
    <row r="496" spans="3:4" ht="15.75" customHeight="1" x14ac:dyDescent="0.2">
      <c r="C496" s="252"/>
      <c r="D496" s="252"/>
    </row>
    <row r="497" spans="3:4" ht="15.75" customHeight="1" x14ac:dyDescent="0.2">
      <c r="C497" s="252"/>
      <c r="D497" s="252"/>
    </row>
    <row r="498" spans="3:4" ht="15.75" customHeight="1" x14ac:dyDescent="0.2">
      <c r="C498" s="252"/>
      <c r="D498" s="252"/>
    </row>
    <row r="499" spans="3:4" ht="15.75" customHeight="1" x14ac:dyDescent="0.2">
      <c r="C499" s="252"/>
      <c r="D499" s="252"/>
    </row>
    <row r="500" spans="3:4" ht="15.75" customHeight="1" x14ac:dyDescent="0.2">
      <c r="C500" s="252"/>
      <c r="D500" s="252"/>
    </row>
    <row r="501" spans="3:4" ht="15.75" customHeight="1" x14ac:dyDescent="0.2">
      <c r="C501" s="252"/>
      <c r="D501" s="252"/>
    </row>
    <row r="502" spans="3:4" ht="15.75" customHeight="1" x14ac:dyDescent="0.2">
      <c r="C502" s="252"/>
      <c r="D502" s="252"/>
    </row>
    <row r="503" spans="3:4" ht="15.75" customHeight="1" x14ac:dyDescent="0.2">
      <c r="C503" s="252"/>
      <c r="D503" s="252"/>
    </row>
    <row r="504" spans="3:4" ht="15.75" customHeight="1" x14ac:dyDescent="0.2">
      <c r="C504" s="252"/>
      <c r="D504" s="252"/>
    </row>
    <row r="505" spans="3:4" ht="15.75" customHeight="1" x14ac:dyDescent="0.2">
      <c r="C505" s="252"/>
      <c r="D505" s="252"/>
    </row>
    <row r="506" spans="3:4" ht="15.75" customHeight="1" x14ac:dyDescent="0.2">
      <c r="C506" s="252"/>
      <c r="D506" s="252"/>
    </row>
    <row r="507" spans="3:4" ht="15.75" customHeight="1" x14ac:dyDescent="0.2">
      <c r="C507" s="252"/>
      <c r="D507" s="252"/>
    </row>
    <row r="508" spans="3:4" ht="15.75" customHeight="1" x14ac:dyDescent="0.2">
      <c r="C508" s="252"/>
      <c r="D508" s="252"/>
    </row>
    <row r="509" spans="3:4" ht="15.75" customHeight="1" x14ac:dyDescent="0.2">
      <c r="C509" s="252"/>
      <c r="D509" s="252"/>
    </row>
    <row r="510" spans="3:4" ht="15.75" customHeight="1" x14ac:dyDescent="0.2">
      <c r="C510" s="252"/>
      <c r="D510" s="252"/>
    </row>
    <row r="511" spans="3:4" ht="15.75" customHeight="1" x14ac:dyDescent="0.2">
      <c r="C511" s="252"/>
      <c r="D511" s="252"/>
    </row>
    <row r="512" spans="3:4" ht="15.75" customHeight="1" x14ac:dyDescent="0.2">
      <c r="C512" s="252"/>
      <c r="D512" s="252"/>
    </row>
    <row r="513" spans="3:4" ht="15.75" customHeight="1" x14ac:dyDescent="0.2">
      <c r="C513" s="252"/>
      <c r="D513" s="252"/>
    </row>
    <row r="514" spans="3:4" ht="15.75" customHeight="1" x14ac:dyDescent="0.2">
      <c r="C514" s="252"/>
      <c r="D514" s="252"/>
    </row>
    <row r="515" spans="3:4" ht="15.75" customHeight="1" x14ac:dyDescent="0.2">
      <c r="C515" s="252"/>
      <c r="D515" s="252"/>
    </row>
    <row r="516" spans="3:4" ht="15.75" customHeight="1" x14ac:dyDescent="0.2">
      <c r="C516" s="252"/>
      <c r="D516" s="252"/>
    </row>
    <row r="517" spans="3:4" ht="15.75" customHeight="1" x14ac:dyDescent="0.2">
      <c r="C517" s="252"/>
      <c r="D517" s="252"/>
    </row>
    <row r="518" spans="3:4" ht="15.75" customHeight="1" x14ac:dyDescent="0.2">
      <c r="C518" s="252"/>
      <c r="D518" s="252"/>
    </row>
    <row r="519" spans="3:4" ht="15.75" customHeight="1" x14ac:dyDescent="0.2">
      <c r="C519" s="252"/>
      <c r="D519" s="252"/>
    </row>
    <row r="520" spans="3:4" ht="15.75" customHeight="1" x14ac:dyDescent="0.2">
      <c r="C520" s="252"/>
      <c r="D520" s="252"/>
    </row>
    <row r="521" spans="3:4" ht="15.75" customHeight="1" x14ac:dyDescent="0.2">
      <c r="C521" s="252"/>
      <c r="D521" s="252"/>
    </row>
    <row r="522" spans="3:4" ht="15.75" customHeight="1" x14ac:dyDescent="0.2">
      <c r="C522" s="252"/>
      <c r="D522" s="252"/>
    </row>
    <row r="523" spans="3:4" ht="15.75" customHeight="1" x14ac:dyDescent="0.2">
      <c r="C523" s="252"/>
      <c r="D523" s="252"/>
    </row>
    <row r="524" spans="3:4" ht="15.75" customHeight="1" x14ac:dyDescent="0.2">
      <c r="C524" s="252"/>
      <c r="D524" s="252"/>
    </row>
    <row r="525" spans="3:4" ht="15.75" customHeight="1" x14ac:dyDescent="0.2">
      <c r="C525" s="252"/>
      <c r="D525" s="252"/>
    </row>
    <row r="526" spans="3:4" ht="15.75" customHeight="1" x14ac:dyDescent="0.2">
      <c r="C526" s="252"/>
      <c r="D526" s="252"/>
    </row>
    <row r="527" spans="3:4" ht="15.75" customHeight="1" x14ac:dyDescent="0.2">
      <c r="C527" s="252"/>
      <c r="D527" s="252"/>
    </row>
    <row r="528" spans="3:4" ht="15.75" customHeight="1" x14ac:dyDescent="0.2">
      <c r="C528" s="252"/>
      <c r="D528" s="252"/>
    </row>
    <row r="529" spans="3:4" ht="15.75" customHeight="1" x14ac:dyDescent="0.2">
      <c r="C529" s="252"/>
      <c r="D529" s="252"/>
    </row>
    <row r="530" spans="3:4" ht="15.75" customHeight="1" x14ac:dyDescent="0.2">
      <c r="C530" s="252"/>
      <c r="D530" s="252"/>
    </row>
    <row r="531" spans="3:4" ht="15.75" customHeight="1" x14ac:dyDescent="0.2">
      <c r="C531" s="252"/>
      <c r="D531" s="252"/>
    </row>
    <row r="532" spans="3:4" ht="15.75" customHeight="1" x14ac:dyDescent="0.2">
      <c r="C532" s="252"/>
      <c r="D532" s="252"/>
    </row>
    <row r="533" spans="3:4" ht="15.75" customHeight="1" x14ac:dyDescent="0.2">
      <c r="C533" s="252"/>
      <c r="D533" s="252"/>
    </row>
    <row r="534" spans="3:4" ht="15.75" customHeight="1" x14ac:dyDescent="0.2">
      <c r="C534" s="252"/>
      <c r="D534" s="252"/>
    </row>
    <row r="535" spans="3:4" ht="15.75" customHeight="1" x14ac:dyDescent="0.2">
      <c r="C535" s="252"/>
      <c r="D535" s="252"/>
    </row>
    <row r="536" spans="3:4" ht="15.75" customHeight="1" x14ac:dyDescent="0.2">
      <c r="C536" s="252"/>
      <c r="D536" s="252"/>
    </row>
    <row r="537" spans="3:4" ht="15.75" customHeight="1" x14ac:dyDescent="0.2">
      <c r="C537" s="252"/>
      <c r="D537" s="252"/>
    </row>
    <row r="538" spans="3:4" ht="15.75" customHeight="1" x14ac:dyDescent="0.2">
      <c r="C538" s="252"/>
      <c r="D538" s="252"/>
    </row>
    <row r="539" spans="3:4" ht="15.75" customHeight="1" x14ac:dyDescent="0.2">
      <c r="C539" s="252"/>
      <c r="D539" s="252"/>
    </row>
    <row r="540" spans="3:4" ht="15.75" customHeight="1" x14ac:dyDescent="0.2">
      <c r="C540" s="252"/>
      <c r="D540" s="252"/>
    </row>
    <row r="541" spans="3:4" ht="15.75" customHeight="1" x14ac:dyDescent="0.2">
      <c r="C541" s="252"/>
      <c r="D541" s="252"/>
    </row>
    <row r="542" spans="3:4" ht="15.75" customHeight="1" x14ac:dyDescent="0.2">
      <c r="C542" s="252"/>
      <c r="D542" s="252"/>
    </row>
    <row r="543" spans="3:4" ht="15.75" customHeight="1" x14ac:dyDescent="0.2">
      <c r="C543" s="252"/>
      <c r="D543" s="252"/>
    </row>
    <row r="544" spans="3:4" ht="15.75" customHeight="1" x14ac:dyDescent="0.2">
      <c r="C544" s="252"/>
      <c r="D544" s="252"/>
    </row>
    <row r="545" spans="3:4" ht="15.75" customHeight="1" x14ac:dyDescent="0.2">
      <c r="C545" s="252"/>
      <c r="D545" s="252"/>
    </row>
    <row r="546" spans="3:4" ht="15.75" customHeight="1" x14ac:dyDescent="0.2">
      <c r="C546" s="252"/>
      <c r="D546" s="252"/>
    </row>
    <row r="547" spans="3:4" ht="15.75" customHeight="1" x14ac:dyDescent="0.2">
      <c r="C547" s="252"/>
      <c r="D547" s="252"/>
    </row>
    <row r="548" spans="3:4" ht="15.75" customHeight="1" x14ac:dyDescent="0.2">
      <c r="C548" s="252"/>
      <c r="D548" s="252"/>
    </row>
    <row r="549" spans="3:4" ht="15.75" customHeight="1" x14ac:dyDescent="0.2">
      <c r="C549" s="252"/>
      <c r="D549" s="252"/>
    </row>
    <row r="550" spans="3:4" ht="15.75" customHeight="1" x14ac:dyDescent="0.2">
      <c r="C550" s="252"/>
      <c r="D550" s="252"/>
    </row>
    <row r="551" spans="3:4" ht="15.75" customHeight="1" x14ac:dyDescent="0.2">
      <c r="C551" s="252"/>
      <c r="D551" s="252"/>
    </row>
    <row r="552" spans="3:4" ht="15.75" customHeight="1" x14ac:dyDescent="0.2">
      <c r="C552" s="252"/>
      <c r="D552" s="252"/>
    </row>
    <row r="553" spans="3:4" ht="15.75" customHeight="1" x14ac:dyDescent="0.2">
      <c r="C553" s="252"/>
      <c r="D553" s="252"/>
    </row>
    <row r="554" spans="3:4" ht="15.75" customHeight="1" x14ac:dyDescent="0.2">
      <c r="C554" s="252"/>
      <c r="D554" s="252"/>
    </row>
    <row r="555" spans="3:4" ht="15.75" customHeight="1" x14ac:dyDescent="0.2">
      <c r="C555" s="252"/>
      <c r="D555" s="252"/>
    </row>
    <row r="556" spans="3:4" ht="15.75" customHeight="1" x14ac:dyDescent="0.2">
      <c r="C556" s="252"/>
      <c r="D556" s="252"/>
    </row>
    <row r="557" spans="3:4" ht="15.75" customHeight="1" x14ac:dyDescent="0.2">
      <c r="C557" s="252"/>
      <c r="D557" s="252"/>
    </row>
    <row r="558" spans="3:4" ht="15.75" customHeight="1" x14ac:dyDescent="0.2">
      <c r="C558" s="252"/>
      <c r="D558" s="252"/>
    </row>
    <row r="559" spans="3:4" ht="15.75" customHeight="1" x14ac:dyDescent="0.2">
      <c r="C559" s="252"/>
      <c r="D559" s="252"/>
    </row>
    <row r="560" spans="3:4" ht="15.75" customHeight="1" x14ac:dyDescent="0.2">
      <c r="C560" s="252"/>
      <c r="D560" s="252"/>
    </row>
    <row r="561" spans="3:4" ht="15.75" customHeight="1" x14ac:dyDescent="0.2">
      <c r="C561" s="252"/>
      <c r="D561" s="252"/>
    </row>
    <row r="562" spans="3:4" ht="15.75" customHeight="1" x14ac:dyDescent="0.2">
      <c r="C562" s="252"/>
      <c r="D562" s="252"/>
    </row>
    <row r="563" spans="3:4" ht="15.75" customHeight="1" x14ac:dyDescent="0.2">
      <c r="C563" s="252"/>
      <c r="D563" s="252"/>
    </row>
    <row r="564" spans="3:4" ht="15.75" customHeight="1" x14ac:dyDescent="0.2">
      <c r="C564" s="252"/>
      <c r="D564" s="252"/>
    </row>
    <row r="565" spans="3:4" ht="15.75" customHeight="1" x14ac:dyDescent="0.2">
      <c r="C565" s="252"/>
      <c r="D565" s="252"/>
    </row>
    <row r="566" spans="3:4" ht="15.75" customHeight="1" x14ac:dyDescent="0.2">
      <c r="C566" s="252"/>
      <c r="D566" s="252"/>
    </row>
    <row r="567" spans="3:4" ht="15.75" customHeight="1" x14ac:dyDescent="0.2">
      <c r="C567" s="252"/>
      <c r="D567" s="252"/>
    </row>
    <row r="568" spans="3:4" ht="15.75" customHeight="1" x14ac:dyDescent="0.2">
      <c r="C568" s="252"/>
      <c r="D568" s="252"/>
    </row>
    <row r="569" spans="3:4" ht="15.75" customHeight="1" x14ac:dyDescent="0.2">
      <c r="C569" s="252"/>
      <c r="D569" s="252"/>
    </row>
    <row r="570" spans="3:4" ht="15.75" customHeight="1" x14ac:dyDescent="0.2">
      <c r="C570" s="252"/>
      <c r="D570" s="252"/>
    </row>
    <row r="571" spans="3:4" ht="15.75" customHeight="1" x14ac:dyDescent="0.2">
      <c r="C571" s="252"/>
      <c r="D571" s="252"/>
    </row>
    <row r="572" spans="3:4" ht="15.75" customHeight="1" x14ac:dyDescent="0.2">
      <c r="C572" s="252"/>
      <c r="D572" s="252"/>
    </row>
    <row r="573" spans="3:4" ht="15.75" customHeight="1" x14ac:dyDescent="0.2">
      <c r="C573" s="252"/>
      <c r="D573" s="252"/>
    </row>
    <row r="574" spans="3:4" ht="15.75" customHeight="1" x14ac:dyDescent="0.2">
      <c r="C574" s="252"/>
      <c r="D574" s="252"/>
    </row>
    <row r="575" spans="3:4" ht="15.75" customHeight="1" x14ac:dyDescent="0.2">
      <c r="C575" s="252"/>
      <c r="D575" s="252"/>
    </row>
    <row r="576" spans="3:4" ht="15.75" customHeight="1" x14ac:dyDescent="0.2">
      <c r="C576" s="252"/>
      <c r="D576" s="252"/>
    </row>
    <row r="577" spans="3:4" ht="15.75" customHeight="1" x14ac:dyDescent="0.2">
      <c r="C577" s="252"/>
      <c r="D577" s="252"/>
    </row>
    <row r="578" spans="3:4" ht="15.75" customHeight="1" x14ac:dyDescent="0.2">
      <c r="C578" s="252"/>
      <c r="D578" s="252"/>
    </row>
    <row r="579" spans="3:4" ht="15.75" customHeight="1" x14ac:dyDescent="0.2">
      <c r="C579" s="252"/>
      <c r="D579" s="252"/>
    </row>
    <row r="580" spans="3:4" ht="15.75" customHeight="1" x14ac:dyDescent="0.2">
      <c r="C580" s="252"/>
      <c r="D580" s="252"/>
    </row>
    <row r="581" spans="3:4" ht="15.75" customHeight="1" x14ac:dyDescent="0.2">
      <c r="C581" s="252"/>
      <c r="D581" s="252"/>
    </row>
    <row r="582" spans="3:4" ht="15.75" customHeight="1" x14ac:dyDescent="0.2">
      <c r="C582" s="252"/>
      <c r="D582" s="252"/>
    </row>
    <row r="583" spans="3:4" ht="15.75" customHeight="1" x14ac:dyDescent="0.2">
      <c r="C583" s="252"/>
      <c r="D583" s="252"/>
    </row>
    <row r="584" spans="3:4" ht="15.75" customHeight="1" x14ac:dyDescent="0.2">
      <c r="C584" s="252"/>
      <c r="D584" s="252"/>
    </row>
    <row r="585" spans="3:4" ht="15.75" customHeight="1" x14ac:dyDescent="0.2">
      <c r="C585" s="252"/>
      <c r="D585" s="252"/>
    </row>
    <row r="586" spans="3:4" ht="15.75" customHeight="1" x14ac:dyDescent="0.2">
      <c r="C586" s="252"/>
      <c r="D586" s="252"/>
    </row>
    <row r="587" spans="3:4" ht="15.75" customHeight="1" x14ac:dyDescent="0.2">
      <c r="C587" s="252"/>
      <c r="D587" s="252"/>
    </row>
    <row r="588" spans="3:4" ht="15.75" customHeight="1" x14ac:dyDescent="0.2">
      <c r="C588" s="252"/>
      <c r="D588" s="252"/>
    </row>
    <row r="589" spans="3:4" ht="15.75" customHeight="1" x14ac:dyDescent="0.2">
      <c r="C589" s="252"/>
      <c r="D589" s="252"/>
    </row>
    <row r="590" spans="3:4" ht="15.75" customHeight="1" x14ac:dyDescent="0.2">
      <c r="C590" s="252"/>
      <c r="D590" s="252"/>
    </row>
    <row r="591" spans="3:4" ht="15.75" customHeight="1" x14ac:dyDescent="0.2">
      <c r="C591" s="252"/>
      <c r="D591" s="252"/>
    </row>
    <row r="592" spans="3:4" ht="15.75" customHeight="1" x14ac:dyDescent="0.2">
      <c r="C592" s="252"/>
      <c r="D592" s="252"/>
    </row>
    <row r="593" spans="3:4" ht="15.75" customHeight="1" x14ac:dyDescent="0.2">
      <c r="C593" s="252"/>
      <c r="D593" s="252"/>
    </row>
    <row r="594" spans="3:4" ht="15.75" customHeight="1" x14ac:dyDescent="0.2">
      <c r="C594" s="252"/>
      <c r="D594" s="252"/>
    </row>
    <row r="595" spans="3:4" ht="15.75" customHeight="1" x14ac:dyDescent="0.2">
      <c r="C595" s="252"/>
      <c r="D595" s="252"/>
    </row>
    <row r="596" spans="3:4" ht="15.75" customHeight="1" x14ac:dyDescent="0.2">
      <c r="C596" s="252"/>
      <c r="D596" s="252"/>
    </row>
    <row r="597" spans="3:4" ht="15.75" customHeight="1" x14ac:dyDescent="0.2">
      <c r="C597" s="252"/>
      <c r="D597" s="252"/>
    </row>
    <row r="598" spans="3:4" ht="15.75" customHeight="1" x14ac:dyDescent="0.2">
      <c r="C598" s="252"/>
      <c r="D598" s="252"/>
    </row>
    <row r="599" spans="3:4" ht="15.75" customHeight="1" x14ac:dyDescent="0.2">
      <c r="C599" s="252"/>
      <c r="D599" s="252"/>
    </row>
    <row r="600" spans="3:4" ht="15.75" customHeight="1" x14ac:dyDescent="0.2">
      <c r="C600" s="252"/>
      <c r="D600" s="252"/>
    </row>
    <row r="601" spans="3:4" ht="15.75" customHeight="1" x14ac:dyDescent="0.2">
      <c r="C601" s="252"/>
      <c r="D601" s="252"/>
    </row>
    <row r="602" spans="3:4" ht="15.75" customHeight="1" x14ac:dyDescent="0.2">
      <c r="C602" s="252"/>
      <c r="D602" s="252"/>
    </row>
    <row r="603" spans="3:4" ht="15.75" customHeight="1" x14ac:dyDescent="0.2">
      <c r="C603" s="252"/>
      <c r="D603" s="252"/>
    </row>
    <row r="604" spans="3:4" ht="15.75" customHeight="1" x14ac:dyDescent="0.2">
      <c r="C604" s="252"/>
      <c r="D604" s="252"/>
    </row>
    <row r="605" spans="3:4" ht="15.75" customHeight="1" x14ac:dyDescent="0.2">
      <c r="C605" s="252"/>
      <c r="D605" s="252"/>
    </row>
    <row r="606" spans="3:4" ht="15.75" customHeight="1" x14ac:dyDescent="0.2">
      <c r="C606" s="252"/>
      <c r="D606" s="252"/>
    </row>
    <row r="607" spans="3:4" ht="15.75" customHeight="1" x14ac:dyDescent="0.2">
      <c r="C607" s="252"/>
      <c r="D607" s="252"/>
    </row>
    <row r="608" spans="3:4" ht="15.75" customHeight="1" x14ac:dyDescent="0.2">
      <c r="C608" s="252"/>
      <c r="D608" s="252"/>
    </row>
    <row r="609" spans="3:4" ht="15.75" customHeight="1" x14ac:dyDescent="0.2">
      <c r="C609" s="252"/>
      <c r="D609" s="252"/>
    </row>
    <row r="610" spans="3:4" ht="15.75" customHeight="1" x14ac:dyDescent="0.2">
      <c r="C610" s="252"/>
      <c r="D610" s="252"/>
    </row>
    <row r="611" spans="3:4" ht="15.75" customHeight="1" x14ac:dyDescent="0.2">
      <c r="C611" s="252"/>
      <c r="D611" s="252"/>
    </row>
    <row r="612" spans="3:4" ht="15.75" customHeight="1" x14ac:dyDescent="0.2">
      <c r="C612" s="252"/>
      <c r="D612" s="252"/>
    </row>
    <row r="613" spans="3:4" ht="15.75" customHeight="1" x14ac:dyDescent="0.2">
      <c r="C613" s="252"/>
      <c r="D613" s="252"/>
    </row>
    <row r="614" spans="3:4" ht="15.75" customHeight="1" x14ac:dyDescent="0.2">
      <c r="C614" s="252"/>
      <c r="D614" s="252"/>
    </row>
    <row r="615" spans="3:4" ht="15.75" customHeight="1" x14ac:dyDescent="0.2">
      <c r="C615" s="252"/>
      <c r="D615" s="252"/>
    </row>
    <row r="616" spans="3:4" ht="15.75" customHeight="1" x14ac:dyDescent="0.2">
      <c r="C616" s="252"/>
      <c r="D616" s="252"/>
    </row>
    <row r="617" spans="3:4" ht="15.75" customHeight="1" x14ac:dyDescent="0.2">
      <c r="C617" s="252"/>
      <c r="D617" s="252"/>
    </row>
    <row r="618" spans="3:4" ht="15.75" customHeight="1" x14ac:dyDescent="0.2">
      <c r="C618" s="252"/>
      <c r="D618" s="252"/>
    </row>
    <row r="619" spans="3:4" ht="15.75" customHeight="1" x14ac:dyDescent="0.2">
      <c r="C619" s="252"/>
      <c r="D619" s="252"/>
    </row>
    <row r="620" spans="3:4" ht="15.75" customHeight="1" x14ac:dyDescent="0.2">
      <c r="C620" s="252"/>
      <c r="D620" s="252"/>
    </row>
    <row r="621" spans="3:4" ht="15.75" customHeight="1" x14ac:dyDescent="0.2">
      <c r="C621" s="252"/>
      <c r="D621" s="252"/>
    </row>
    <row r="622" spans="3:4" ht="15.75" customHeight="1" x14ac:dyDescent="0.2">
      <c r="C622" s="252"/>
      <c r="D622" s="252"/>
    </row>
    <row r="623" spans="3:4" ht="15.75" customHeight="1" x14ac:dyDescent="0.2">
      <c r="C623" s="252"/>
      <c r="D623" s="252"/>
    </row>
    <row r="624" spans="3:4" ht="15.75" customHeight="1" x14ac:dyDescent="0.2">
      <c r="C624" s="252"/>
      <c r="D624" s="252"/>
    </row>
    <row r="625" spans="3:4" ht="15.75" customHeight="1" x14ac:dyDescent="0.2">
      <c r="C625" s="252"/>
      <c r="D625" s="252"/>
    </row>
    <row r="626" spans="3:4" ht="15.75" customHeight="1" x14ac:dyDescent="0.2">
      <c r="C626" s="252"/>
      <c r="D626" s="252"/>
    </row>
    <row r="627" spans="3:4" ht="15.75" customHeight="1" x14ac:dyDescent="0.2">
      <c r="C627" s="252"/>
      <c r="D627" s="252"/>
    </row>
    <row r="628" spans="3:4" ht="15.75" customHeight="1" x14ac:dyDescent="0.2">
      <c r="C628" s="252"/>
      <c r="D628" s="252"/>
    </row>
    <row r="629" spans="3:4" ht="15.75" customHeight="1" x14ac:dyDescent="0.2">
      <c r="C629" s="252"/>
      <c r="D629" s="252"/>
    </row>
    <row r="630" spans="3:4" ht="15.75" customHeight="1" x14ac:dyDescent="0.2">
      <c r="C630" s="252"/>
      <c r="D630" s="252"/>
    </row>
    <row r="631" spans="3:4" ht="15.75" customHeight="1" x14ac:dyDescent="0.2">
      <c r="C631" s="252"/>
      <c r="D631" s="252"/>
    </row>
    <row r="632" spans="3:4" ht="15.75" customHeight="1" x14ac:dyDescent="0.2">
      <c r="C632" s="252"/>
      <c r="D632" s="252"/>
    </row>
    <row r="633" spans="3:4" ht="15.75" customHeight="1" x14ac:dyDescent="0.2">
      <c r="C633" s="252"/>
      <c r="D633" s="252"/>
    </row>
    <row r="634" spans="3:4" ht="15.75" customHeight="1" x14ac:dyDescent="0.2">
      <c r="C634" s="252"/>
      <c r="D634" s="252"/>
    </row>
    <row r="635" spans="3:4" ht="15.75" customHeight="1" x14ac:dyDescent="0.2">
      <c r="C635" s="252"/>
      <c r="D635" s="252"/>
    </row>
    <row r="636" spans="3:4" ht="15.75" customHeight="1" x14ac:dyDescent="0.2">
      <c r="C636" s="252"/>
      <c r="D636" s="252"/>
    </row>
    <row r="637" spans="3:4" ht="15.75" customHeight="1" x14ac:dyDescent="0.2">
      <c r="C637" s="252"/>
      <c r="D637" s="252"/>
    </row>
    <row r="638" spans="3:4" ht="15.75" customHeight="1" x14ac:dyDescent="0.2">
      <c r="C638" s="252"/>
      <c r="D638" s="252"/>
    </row>
    <row r="639" spans="3:4" ht="15.75" customHeight="1" x14ac:dyDescent="0.2">
      <c r="C639" s="252"/>
      <c r="D639" s="252"/>
    </row>
    <row r="640" spans="3:4" ht="15.75" customHeight="1" x14ac:dyDescent="0.2">
      <c r="C640" s="252"/>
      <c r="D640" s="252"/>
    </row>
    <row r="641" spans="3:4" ht="15.75" customHeight="1" x14ac:dyDescent="0.2">
      <c r="C641" s="252"/>
      <c r="D641" s="252"/>
    </row>
    <row r="642" spans="3:4" ht="15.75" customHeight="1" x14ac:dyDescent="0.2">
      <c r="C642" s="252"/>
      <c r="D642" s="252"/>
    </row>
    <row r="643" spans="3:4" ht="15.75" customHeight="1" x14ac:dyDescent="0.2">
      <c r="C643" s="252"/>
      <c r="D643" s="252"/>
    </row>
    <row r="644" spans="3:4" ht="15.75" customHeight="1" x14ac:dyDescent="0.2">
      <c r="C644" s="252"/>
      <c r="D644" s="252"/>
    </row>
    <row r="645" spans="3:4" ht="15.75" customHeight="1" x14ac:dyDescent="0.2">
      <c r="C645" s="252"/>
      <c r="D645" s="252"/>
    </row>
    <row r="646" spans="3:4" ht="15.75" customHeight="1" x14ac:dyDescent="0.2">
      <c r="C646" s="252"/>
      <c r="D646" s="252"/>
    </row>
    <row r="647" spans="3:4" ht="15.75" customHeight="1" x14ac:dyDescent="0.2">
      <c r="C647" s="252"/>
      <c r="D647" s="252"/>
    </row>
    <row r="648" spans="3:4" ht="15.75" customHeight="1" x14ac:dyDescent="0.2">
      <c r="C648" s="252"/>
      <c r="D648" s="252"/>
    </row>
    <row r="649" spans="3:4" ht="15.75" customHeight="1" x14ac:dyDescent="0.2">
      <c r="C649" s="252"/>
      <c r="D649" s="252"/>
    </row>
    <row r="650" spans="3:4" ht="15.75" customHeight="1" x14ac:dyDescent="0.2">
      <c r="C650" s="252"/>
      <c r="D650" s="252"/>
    </row>
    <row r="651" spans="3:4" ht="15.75" customHeight="1" x14ac:dyDescent="0.2">
      <c r="C651" s="252"/>
      <c r="D651" s="252"/>
    </row>
    <row r="652" spans="3:4" ht="15.75" customHeight="1" x14ac:dyDescent="0.2">
      <c r="C652" s="252"/>
      <c r="D652" s="252"/>
    </row>
    <row r="653" spans="3:4" ht="15.75" customHeight="1" x14ac:dyDescent="0.2">
      <c r="C653" s="252"/>
      <c r="D653" s="252"/>
    </row>
    <row r="654" spans="3:4" ht="15.75" customHeight="1" x14ac:dyDescent="0.2">
      <c r="C654" s="252"/>
      <c r="D654" s="252"/>
    </row>
    <row r="655" spans="3:4" ht="15.75" customHeight="1" x14ac:dyDescent="0.2">
      <c r="C655" s="252"/>
      <c r="D655" s="252"/>
    </row>
    <row r="656" spans="3:4" ht="15.75" customHeight="1" x14ac:dyDescent="0.2">
      <c r="C656" s="252"/>
      <c r="D656" s="252"/>
    </row>
    <row r="657" spans="3:4" ht="15.75" customHeight="1" x14ac:dyDescent="0.2">
      <c r="C657" s="252"/>
      <c r="D657" s="252"/>
    </row>
    <row r="658" spans="3:4" ht="15.75" customHeight="1" x14ac:dyDescent="0.2">
      <c r="C658" s="252"/>
      <c r="D658" s="252"/>
    </row>
    <row r="659" spans="3:4" ht="15.75" customHeight="1" x14ac:dyDescent="0.2">
      <c r="C659" s="252"/>
      <c r="D659" s="252"/>
    </row>
    <row r="660" spans="3:4" ht="15.75" customHeight="1" x14ac:dyDescent="0.2">
      <c r="C660" s="252"/>
      <c r="D660" s="252"/>
    </row>
    <row r="661" spans="3:4" ht="15.75" customHeight="1" x14ac:dyDescent="0.2">
      <c r="C661" s="252"/>
      <c r="D661" s="252"/>
    </row>
    <row r="662" spans="3:4" ht="15.75" customHeight="1" x14ac:dyDescent="0.2">
      <c r="C662" s="252"/>
      <c r="D662" s="252"/>
    </row>
    <row r="663" spans="3:4" ht="15.75" customHeight="1" x14ac:dyDescent="0.2">
      <c r="C663" s="252"/>
      <c r="D663" s="252"/>
    </row>
    <row r="664" spans="3:4" ht="15.75" customHeight="1" x14ac:dyDescent="0.2">
      <c r="C664" s="252"/>
      <c r="D664" s="252"/>
    </row>
    <row r="665" spans="3:4" ht="15.75" customHeight="1" x14ac:dyDescent="0.2">
      <c r="C665" s="252"/>
      <c r="D665" s="252"/>
    </row>
    <row r="666" spans="3:4" ht="15.75" customHeight="1" x14ac:dyDescent="0.2">
      <c r="C666" s="252"/>
      <c r="D666" s="252"/>
    </row>
    <row r="667" spans="3:4" ht="15.75" customHeight="1" x14ac:dyDescent="0.2">
      <c r="C667" s="252"/>
      <c r="D667" s="252"/>
    </row>
    <row r="668" spans="3:4" ht="15.75" customHeight="1" x14ac:dyDescent="0.2">
      <c r="C668" s="252"/>
      <c r="D668" s="252"/>
    </row>
    <row r="669" spans="3:4" ht="15.75" customHeight="1" x14ac:dyDescent="0.2">
      <c r="C669" s="252"/>
      <c r="D669" s="252"/>
    </row>
    <row r="670" spans="3:4" ht="15.75" customHeight="1" x14ac:dyDescent="0.2">
      <c r="C670" s="252"/>
      <c r="D670" s="252"/>
    </row>
    <row r="671" spans="3:4" ht="15.75" customHeight="1" x14ac:dyDescent="0.2">
      <c r="C671" s="252"/>
      <c r="D671" s="252"/>
    </row>
    <row r="672" spans="3:4" ht="15.75" customHeight="1" x14ac:dyDescent="0.2">
      <c r="C672" s="252"/>
      <c r="D672" s="252"/>
    </row>
    <row r="673" spans="3:4" ht="15.75" customHeight="1" x14ac:dyDescent="0.2">
      <c r="C673" s="252"/>
      <c r="D673" s="252"/>
    </row>
    <row r="674" spans="3:4" ht="15.75" customHeight="1" x14ac:dyDescent="0.2">
      <c r="C674" s="252"/>
      <c r="D674" s="252"/>
    </row>
    <row r="675" spans="3:4" ht="15.75" customHeight="1" x14ac:dyDescent="0.2">
      <c r="C675" s="252"/>
      <c r="D675" s="252"/>
    </row>
    <row r="676" spans="3:4" ht="15.75" customHeight="1" x14ac:dyDescent="0.2">
      <c r="C676" s="252"/>
      <c r="D676" s="252"/>
    </row>
    <row r="677" spans="3:4" ht="15.75" customHeight="1" x14ac:dyDescent="0.2">
      <c r="C677" s="252"/>
      <c r="D677" s="252"/>
    </row>
    <row r="678" spans="3:4" ht="15.75" customHeight="1" x14ac:dyDescent="0.2">
      <c r="C678" s="252"/>
      <c r="D678" s="252"/>
    </row>
    <row r="679" spans="3:4" ht="15.75" customHeight="1" x14ac:dyDescent="0.2">
      <c r="C679" s="252"/>
      <c r="D679" s="252"/>
    </row>
    <row r="680" spans="3:4" ht="15.75" customHeight="1" x14ac:dyDescent="0.2">
      <c r="C680" s="252"/>
      <c r="D680" s="252"/>
    </row>
    <row r="681" spans="3:4" ht="15.75" customHeight="1" x14ac:dyDescent="0.2">
      <c r="C681" s="252"/>
      <c r="D681" s="252"/>
    </row>
    <row r="682" spans="3:4" ht="15.75" customHeight="1" x14ac:dyDescent="0.2">
      <c r="C682" s="252"/>
      <c r="D682" s="252"/>
    </row>
    <row r="683" spans="3:4" ht="15.75" customHeight="1" x14ac:dyDescent="0.2">
      <c r="C683" s="252"/>
      <c r="D683" s="252"/>
    </row>
    <row r="684" spans="3:4" ht="15.75" customHeight="1" x14ac:dyDescent="0.2">
      <c r="C684" s="252"/>
      <c r="D684" s="252"/>
    </row>
    <row r="685" spans="3:4" ht="15.75" customHeight="1" x14ac:dyDescent="0.2">
      <c r="C685" s="252"/>
      <c r="D685" s="252"/>
    </row>
    <row r="686" spans="3:4" ht="15.75" customHeight="1" x14ac:dyDescent="0.2">
      <c r="C686" s="252"/>
      <c r="D686" s="252"/>
    </row>
    <row r="687" spans="3:4" ht="15.75" customHeight="1" x14ac:dyDescent="0.2">
      <c r="C687" s="252"/>
      <c r="D687" s="252"/>
    </row>
    <row r="688" spans="3:4" ht="15.75" customHeight="1" x14ac:dyDescent="0.2">
      <c r="C688" s="252"/>
      <c r="D688" s="252"/>
    </row>
    <row r="689" spans="3:4" ht="15.75" customHeight="1" x14ac:dyDescent="0.2">
      <c r="C689" s="252"/>
      <c r="D689" s="252"/>
    </row>
    <row r="690" spans="3:4" ht="15.75" customHeight="1" x14ac:dyDescent="0.2">
      <c r="C690" s="252"/>
      <c r="D690" s="252"/>
    </row>
    <row r="691" spans="3:4" ht="15.75" customHeight="1" x14ac:dyDescent="0.2">
      <c r="C691" s="252"/>
      <c r="D691" s="252"/>
    </row>
    <row r="692" spans="3:4" ht="15.75" customHeight="1" x14ac:dyDescent="0.2">
      <c r="C692" s="252"/>
      <c r="D692" s="252"/>
    </row>
    <row r="693" spans="3:4" ht="15.75" customHeight="1" x14ac:dyDescent="0.2">
      <c r="C693" s="252"/>
      <c r="D693" s="252"/>
    </row>
    <row r="694" spans="3:4" ht="15.75" customHeight="1" x14ac:dyDescent="0.2">
      <c r="C694" s="252"/>
      <c r="D694" s="252"/>
    </row>
    <row r="695" spans="3:4" ht="15.75" customHeight="1" x14ac:dyDescent="0.2">
      <c r="C695" s="252"/>
      <c r="D695" s="252"/>
    </row>
    <row r="696" spans="3:4" ht="15.75" customHeight="1" x14ac:dyDescent="0.2">
      <c r="C696" s="252"/>
      <c r="D696" s="252"/>
    </row>
    <row r="697" spans="3:4" ht="15.75" customHeight="1" x14ac:dyDescent="0.2">
      <c r="C697" s="252"/>
      <c r="D697" s="252"/>
    </row>
    <row r="698" spans="3:4" ht="15.75" customHeight="1" x14ac:dyDescent="0.2">
      <c r="C698" s="252"/>
      <c r="D698" s="252"/>
    </row>
    <row r="699" spans="3:4" ht="15.75" customHeight="1" x14ac:dyDescent="0.2">
      <c r="C699" s="252"/>
      <c r="D699" s="252"/>
    </row>
    <row r="700" spans="3:4" ht="15.75" customHeight="1" x14ac:dyDescent="0.2">
      <c r="C700" s="252"/>
      <c r="D700" s="252"/>
    </row>
    <row r="701" spans="3:4" ht="15.75" customHeight="1" x14ac:dyDescent="0.2">
      <c r="C701" s="252"/>
      <c r="D701" s="252"/>
    </row>
    <row r="702" spans="3:4" ht="15.75" customHeight="1" x14ac:dyDescent="0.2">
      <c r="C702" s="252"/>
      <c r="D702" s="252"/>
    </row>
    <row r="703" spans="3:4" ht="15.75" customHeight="1" x14ac:dyDescent="0.2">
      <c r="C703" s="252"/>
      <c r="D703" s="252"/>
    </row>
    <row r="704" spans="3:4" ht="15.75" customHeight="1" x14ac:dyDescent="0.2">
      <c r="C704" s="252"/>
      <c r="D704" s="252"/>
    </row>
    <row r="705" spans="3:4" ht="15.75" customHeight="1" x14ac:dyDescent="0.2">
      <c r="C705" s="252"/>
      <c r="D705" s="252"/>
    </row>
    <row r="706" spans="3:4" ht="15.75" customHeight="1" x14ac:dyDescent="0.2">
      <c r="C706" s="252"/>
      <c r="D706" s="252"/>
    </row>
    <row r="707" spans="3:4" ht="15.75" customHeight="1" x14ac:dyDescent="0.2">
      <c r="C707" s="252"/>
      <c r="D707" s="252"/>
    </row>
    <row r="708" spans="3:4" ht="15.75" customHeight="1" x14ac:dyDescent="0.2">
      <c r="C708" s="252"/>
      <c r="D708" s="252"/>
    </row>
    <row r="709" spans="3:4" ht="15.75" customHeight="1" x14ac:dyDescent="0.2">
      <c r="C709" s="252"/>
      <c r="D709" s="252"/>
    </row>
    <row r="710" spans="3:4" ht="15.75" customHeight="1" x14ac:dyDescent="0.2">
      <c r="C710" s="252"/>
      <c r="D710" s="252"/>
    </row>
    <row r="711" spans="3:4" ht="15.75" customHeight="1" x14ac:dyDescent="0.2">
      <c r="C711" s="252"/>
      <c r="D711" s="252"/>
    </row>
    <row r="712" spans="3:4" ht="15.75" customHeight="1" x14ac:dyDescent="0.2">
      <c r="C712" s="252"/>
      <c r="D712" s="252"/>
    </row>
    <row r="713" spans="3:4" ht="15.75" customHeight="1" x14ac:dyDescent="0.2">
      <c r="C713" s="252"/>
      <c r="D713" s="252"/>
    </row>
    <row r="714" spans="3:4" ht="15.75" customHeight="1" x14ac:dyDescent="0.2">
      <c r="C714" s="252"/>
      <c r="D714" s="252"/>
    </row>
    <row r="715" spans="3:4" ht="15.75" customHeight="1" x14ac:dyDescent="0.2">
      <c r="C715" s="252"/>
      <c r="D715" s="252"/>
    </row>
    <row r="716" spans="3:4" ht="15.75" customHeight="1" x14ac:dyDescent="0.2">
      <c r="C716" s="252"/>
      <c r="D716" s="252"/>
    </row>
    <row r="717" spans="3:4" ht="15.75" customHeight="1" x14ac:dyDescent="0.2">
      <c r="C717" s="252"/>
      <c r="D717" s="252"/>
    </row>
    <row r="718" spans="3:4" ht="15.75" customHeight="1" x14ac:dyDescent="0.2">
      <c r="C718" s="252"/>
      <c r="D718" s="252"/>
    </row>
    <row r="719" spans="3:4" ht="15.75" customHeight="1" x14ac:dyDescent="0.2">
      <c r="C719" s="252"/>
      <c r="D719" s="252"/>
    </row>
    <row r="720" spans="3:4" ht="15.75" customHeight="1" x14ac:dyDescent="0.2">
      <c r="C720" s="252"/>
      <c r="D720" s="252"/>
    </row>
    <row r="721" spans="3:4" ht="15.75" customHeight="1" x14ac:dyDescent="0.2">
      <c r="C721" s="252"/>
      <c r="D721" s="252"/>
    </row>
    <row r="722" spans="3:4" ht="15.75" customHeight="1" x14ac:dyDescent="0.2">
      <c r="C722" s="252"/>
      <c r="D722" s="252"/>
    </row>
    <row r="723" spans="3:4" ht="15.75" customHeight="1" x14ac:dyDescent="0.2">
      <c r="C723" s="252"/>
      <c r="D723" s="252"/>
    </row>
    <row r="724" spans="3:4" ht="15.75" customHeight="1" x14ac:dyDescent="0.2">
      <c r="C724" s="252"/>
      <c r="D724" s="252"/>
    </row>
    <row r="725" spans="3:4" ht="15.75" customHeight="1" x14ac:dyDescent="0.2">
      <c r="C725" s="252"/>
      <c r="D725" s="252"/>
    </row>
    <row r="726" spans="3:4" ht="15.75" customHeight="1" x14ac:dyDescent="0.2">
      <c r="C726" s="252"/>
      <c r="D726" s="252"/>
    </row>
    <row r="727" spans="3:4" ht="15.75" customHeight="1" x14ac:dyDescent="0.2">
      <c r="C727" s="252"/>
      <c r="D727" s="252"/>
    </row>
    <row r="728" spans="3:4" ht="15.75" customHeight="1" x14ac:dyDescent="0.2">
      <c r="C728" s="252"/>
      <c r="D728" s="252"/>
    </row>
    <row r="729" spans="3:4" ht="15.75" customHeight="1" x14ac:dyDescent="0.2">
      <c r="C729" s="252"/>
      <c r="D729" s="252"/>
    </row>
    <row r="730" spans="3:4" ht="15.75" customHeight="1" x14ac:dyDescent="0.2">
      <c r="C730" s="252"/>
      <c r="D730" s="252"/>
    </row>
    <row r="731" spans="3:4" ht="15.75" customHeight="1" x14ac:dyDescent="0.2">
      <c r="C731" s="252"/>
      <c r="D731" s="252"/>
    </row>
    <row r="732" spans="3:4" ht="15.75" customHeight="1" x14ac:dyDescent="0.2">
      <c r="C732" s="252"/>
      <c r="D732" s="252"/>
    </row>
    <row r="733" spans="3:4" ht="15.75" customHeight="1" x14ac:dyDescent="0.2">
      <c r="C733" s="252"/>
      <c r="D733" s="252"/>
    </row>
    <row r="734" spans="3:4" ht="15.75" customHeight="1" x14ac:dyDescent="0.2">
      <c r="C734" s="252"/>
      <c r="D734" s="252"/>
    </row>
    <row r="735" spans="3:4" ht="15.75" customHeight="1" x14ac:dyDescent="0.2">
      <c r="C735" s="252"/>
      <c r="D735" s="252"/>
    </row>
    <row r="736" spans="3:4" ht="15.75" customHeight="1" x14ac:dyDescent="0.2">
      <c r="C736" s="252"/>
      <c r="D736" s="252"/>
    </row>
    <row r="737" spans="3:4" ht="15.75" customHeight="1" x14ac:dyDescent="0.2">
      <c r="C737" s="252"/>
      <c r="D737" s="252"/>
    </row>
    <row r="738" spans="3:4" ht="15.75" customHeight="1" x14ac:dyDescent="0.2">
      <c r="C738" s="252"/>
      <c r="D738" s="252"/>
    </row>
    <row r="739" spans="3:4" ht="15.75" customHeight="1" x14ac:dyDescent="0.2">
      <c r="C739" s="252"/>
      <c r="D739" s="252"/>
    </row>
    <row r="740" spans="3:4" ht="15.75" customHeight="1" x14ac:dyDescent="0.2">
      <c r="C740" s="252"/>
      <c r="D740" s="252"/>
    </row>
    <row r="741" spans="3:4" ht="15.75" customHeight="1" x14ac:dyDescent="0.2">
      <c r="C741" s="252"/>
      <c r="D741" s="252"/>
    </row>
    <row r="742" spans="3:4" ht="15.75" customHeight="1" x14ac:dyDescent="0.2">
      <c r="C742" s="252"/>
      <c r="D742" s="252"/>
    </row>
    <row r="743" spans="3:4" ht="15.75" customHeight="1" x14ac:dyDescent="0.2">
      <c r="C743" s="252"/>
      <c r="D743" s="252"/>
    </row>
    <row r="744" spans="3:4" ht="15.75" customHeight="1" x14ac:dyDescent="0.2">
      <c r="C744" s="252"/>
      <c r="D744" s="252"/>
    </row>
    <row r="745" spans="3:4" ht="15.75" customHeight="1" x14ac:dyDescent="0.2">
      <c r="C745" s="252"/>
      <c r="D745" s="252"/>
    </row>
    <row r="746" spans="3:4" ht="15.75" customHeight="1" x14ac:dyDescent="0.2">
      <c r="C746" s="252"/>
      <c r="D746" s="252"/>
    </row>
    <row r="747" spans="3:4" ht="15.75" customHeight="1" x14ac:dyDescent="0.2">
      <c r="C747" s="252"/>
      <c r="D747" s="252"/>
    </row>
    <row r="748" spans="3:4" ht="15.75" customHeight="1" x14ac:dyDescent="0.2">
      <c r="C748" s="252"/>
      <c r="D748" s="252"/>
    </row>
    <row r="749" spans="3:4" ht="15.75" customHeight="1" x14ac:dyDescent="0.2">
      <c r="C749" s="252"/>
      <c r="D749" s="252"/>
    </row>
    <row r="750" spans="3:4" ht="15.75" customHeight="1" x14ac:dyDescent="0.2">
      <c r="C750" s="252"/>
      <c r="D750" s="252"/>
    </row>
    <row r="751" spans="3:4" ht="15.75" customHeight="1" x14ac:dyDescent="0.2">
      <c r="C751" s="252"/>
      <c r="D751" s="252"/>
    </row>
    <row r="752" spans="3:4" ht="15.75" customHeight="1" x14ac:dyDescent="0.2">
      <c r="C752" s="252"/>
      <c r="D752" s="252"/>
    </row>
    <row r="753" spans="3:4" ht="15.75" customHeight="1" x14ac:dyDescent="0.2">
      <c r="C753" s="252"/>
      <c r="D753" s="252"/>
    </row>
    <row r="754" spans="3:4" ht="15.75" customHeight="1" x14ac:dyDescent="0.2">
      <c r="C754" s="252"/>
      <c r="D754" s="252"/>
    </row>
    <row r="755" spans="3:4" ht="15.75" customHeight="1" x14ac:dyDescent="0.2">
      <c r="C755" s="252"/>
      <c r="D755" s="252"/>
    </row>
    <row r="756" spans="3:4" ht="15.75" customHeight="1" x14ac:dyDescent="0.2">
      <c r="C756" s="252"/>
      <c r="D756" s="252"/>
    </row>
    <row r="757" spans="3:4" ht="15.75" customHeight="1" x14ac:dyDescent="0.2">
      <c r="C757" s="252"/>
      <c r="D757" s="252"/>
    </row>
    <row r="758" spans="3:4" ht="15.75" customHeight="1" x14ac:dyDescent="0.2">
      <c r="C758" s="252"/>
      <c r="D758" s="252"/>
    </row>
    <row r="759" spans="3:4" ht="15.75" customHeight="1" x14ac:dyDescent="0.2">
      <c r="C759" s="252"/>
      <c r="D759" s="252"/>
    </row>
    <row r="760" spans="3:4" ht="15.75" customHeight="1" x14ac:dyDescent="0.2">
      <c r="C760" s="252"/>
      <c r="D760" s="252"/>
    </row>
    <row r="761" spans="3:4" ht="15.75" customHeight="1" x14ac:dyDescent="0.2">
      <c r="C761" s="252"/>
      <c r="D761" s="252"/>
    </row>
    <row r="762" spans="3:4" ht="15.75" customHeight="1" x14ac:dyDescent="0.2">
      <c r="C762" s="252"/>
      <c r="D762" s="252"/>
    </row>
    <row r="763" spans="3:4" ht="15.75" customHeight="1" x14ac:dyDescent="0.2">
      <c r="C763" s="252"/>
      <c r="D763" s="252"/>
    </row>
    <row r="764" spans="3:4" ht="15.75" customHeight="1" x14ac:dyDescent="0.2">
      <c r="C764" s="252"/>
      <c r="D764" s="252"/>
    </row>
    <row r="765" spans="3:4" ht="15.75" customHeight="1" x14ac:dyDescent="0.2">
      <c r="C765" s="252"/>
      <c r="D765" s="252"/>
    </row>
    <row r="766" spans="3:4" ht="15.75" customHeight="1" x14ac:dyDescent="0.2">
      <c r="C766" s="252"/>
      <c r="D766" s="252"/>
    </row>
    <row r="767" spans="3:4" ht="15.75" customHeight="1" x14ac:dyDescent="0.2">
      <c r="C767" s="252"/>
      <c r="D767" s="252"/>
    </row>
    <row r="768" spans="3:4" ht="15.75" customHeight="1" x14ac:dyDescent="0.2">
      <c r="C768" s="252"/>
      <c r="D768" s="252"/>
    </row>
    <row r="769" spans="3:4" ht="15.75" customHeight="1" x14ac:dyDescent="0.2">
      <c r="C769" s="252"/>
      <c r="D769" s="252"/>
    </row>
    <row r="770" spans="3:4" ht="15.75" customHeight="1" x14ac:dyDescent="0.2">
      <c r="C770" s="252"/>
      <c r="D770" s="252"/>
    </row>
    <row r="771" spans="3:4" ht="15.75" customHeight="1" x14ac:dyDescent="0.2">
      <c r="C771" s="252"/>
      <c r="D771" s="252"/>
    </row>
    <row r="772" spans="3:4" ht="15.75" customHeight="1" x14ac:dyDescent="0.2">
      <c r="C772" s="252"/>
      <c r="D772" s="252"/>
    </row>
    <row r="773" spans="3:4" ht="15.75" customHeight="1" x14ac:dyDescent="0.2">
      <c r="C773" s="252"/>
      <c r="D773" s="252"/>
    </row>
    <row r="774" spans="3:4" ht="15.75" customHeight="1" x14ac:dyDescent="0.2">
      <c r="C774" s="252"/>
      <c r="D774" s="252"/>
    </row>
    <row r="775" spans="3:4" ht="15.75" customHeight="1" x14ac:dyDescent="0.2">
      <c r="C775" s="252"/>
      <c r="D775" s="252"/>
    </row>
    <row r="776" spans="3:4" ht="15.75" customHeight="1" x14ac:dyDescent="0.2">
      <c r="C776" s="252"/>
      <c r="D776" s="252"/>
    </row>
    <row r="777" spans="3:4" ht="15.75" customHeight="1" x14ac:dyDescent="0.2">
      <c r="C777" s="252"/>
      <c r="D777" s="252"/>
    </row>
    <row r="778" spans="3:4" ht="15.75" customHeight="1" x14ac:dyDescent="0.2">
      <c r="C778" s="252"/>
      <c r="D778" s="252"/>
    </row>
    <row r="779" spans="3:4" ht="15.75" customHeight="1" x14ac:dyDescent="0.2">
      <c r="C779" s="252"/>
      <c r="D779" s="252"/>
    </row>
    <row r="780" spans="3:4" ht="15.75" customHeight="1" x14ac:dyDescent="0.2">
      <c r="C780" s="252"/>
      <c r="D780" s="252"/>
    </row>
    <row r="781" spans="3:4" ht="15.75" customHeight="1" x14ac:dyDescent="0.2">
      <c r="C781" s="252"/>
      <c r="D781" s="252"/>
    </row>
    <row r="782" spans="3:4" ht="15.75" customHeight="1" x14ac:dyDescent="0.2">
      <c r="C782" s="252"/>
      <c r="D782" s="252"/>
    </row>
    <row r="783" spans="3:4" ht="15.75" customHeight="1" x14ac:dyDescent="0.2">
      <c r="C783" s="252"/>
      <c r="D783" s="252"/>
    </row>
    <row r="784" spans="3:4" ht="15.75" customHeight="1" x14ac:dyDescent="0.2">
      <c r="C784" s="252"/>
      <c r="D784" s="252"/>
    </row>
    <row r="785" spans="3:4" ht="15.75" customHeight="1" x14ac:dyDescent="0.2">
      <c r="C785" s="252"/>
      <c r="D785" s="252"/>
    </row>
    <row r="786" spans="3:4" ht="15.75" customHeight="1" x14ac:dyDescent="0.2">
      <c r="C786" s="252"/>
      <c r="D786" s="252"/>
    </row>
    <row r="787" spans="3:4" ht="15.75" customHeight="1" x14ac:dyDescent="0.2">
      <c r="C787" s="252"/>
      <c r="D787" s="252"/>
    </row>
    <row r="788" spans="3:4" ht="15.75" customHeight="1" x14ac:dyDescent="0.2">
      <c r="C788" s="252"/>
      <c r="D788" s="252"/>
    </row>
    <row r="789" spans="3:4" ht="15.75" customHeight="1" x14ac:dyDescent="0.2">
      <c r="C789" s="252"/>
      <c r="D789" s="252"/>
    </row>
    <row r="790" spans="3:4" ht="15.75" customHeight="1" x14ac:dyDescent="0.2">
      <c r="C790" s="252"/>
      <c r="D790" s="252"/>
    </row>
    <row r="791" spans="3:4" ht="15.75" customHeight="1" x14ac:dyDescent="0.2">
      <c r="C791" s="252"/>
      <c r="D791" s="252"/>
    </row>
    <row r="792" spans="3:4" ht="15.75" customHeight="1" x14ac:dyDescent="0.2">
      <c r="C792" s="252"/>
      <c r="D792" s="252"/>
    </row>
    <row r="793" spans="3:4" ht="15.75" customHeight="1" x14ac:dyDescent="0.2">
      <c r="C793" s="252"/>
      <c r="D793" s="252"/>
    </row>
    <row r="794" spans="3:4" ht="15.75" customHeight="1" x14ac:dyDescent="0.2">
      <c r="C794" s="252"/>
      <c r="D794" s="252"/>
    </row>
    <row r="795" spans="3:4" ht="15.75" customHeight="1" x14ac:dyDescent="0.2">
      <c r="C795" s="252"/>
      <c r="D795" s="252"/>
    </row>
    <row r="796" spans="3:4" ht="15.75" customHeight="1" x14ac:dyDescent="0.2">
      <c r="C796" s="252"/>
      <c r="D796" s="252"/>
    </row>
    <row r="797" spans="3:4" ht="15.75" customHeight="1" x14ac:dyDescent="0.2">
      <c r="C797" s="252"/>
      <c r="D797" s="252"/>
    </row>
    <row r="798" spans="3:4" ht="15.75" customHeight="1" x14ac:dyDescent="0.2">
      <c r="C798" s="252"/>
      <c r="D798" s="252"/>
    </row>
    <row r="799" spans="3:4" ht="15.75" customHeight="1" x14ac:dyDescent="0.2">
      <c r="C799" s="252"/>
      <c r="D799" s="252"/>
    </row>
    <row r="800" spans="3:4" ht="15.75" customHeight="1" x14ac:dyDescent="0.2">
      <c r="C800" s="252"/>
      <c r="D800" s="252"/>
    </row>
    <row r="801" spans="3:4" ht="15.75" customHeight="1" x14ac:dyDescent="0.2">
      <c r="C801" s="252"/>
      <c r="D801" s="252"/>
    </row>
    <row r="802" spans="3:4" ht="15.75" customHeight="1" x14ac:dyDescent="0.2">
      <c r="C802" s="252"/>
      <c r="D802" s="252"/>
    </row>
    <row r="803" spans="3:4" ht="15.75" customHeight="1" x14ac:dyDescent="0.2">
      <c r="C803" s="252"/>
      <c r="D803" s="252"/>
    </row>
    <row r="804" spans="3:4" ht="15.75" customHeight="1" x14ac:dyDescent="0.2">
      <c r="C804" s="252"/>
      <c r="D804" s="252"/>
    </row>
    <row r="805" spans="3:4" ht="15.75" customHeight="1" x14ac:dyDescent="0.2">
      <c r="C805" s="252"/>
      <c r="D805" s="252"/>
    </row>
    <row r="806" spans="3:4" ht="15.75" customHeight="1" x14ac:dyDescent="0.2">
      <c r="C806" s="252"/>
      <c r="D806" s="252"/>
    </row>
    <row r="807" spans="3:4" ht="15.75" customHeight="1" x14ac:dyDescent="0.2">
      <c r="C807" s="252"/>
      <c r="D807" s="252"/>
    </row>
    <row r="808" spans="3:4" ht="15.75" customHeight="1" x14ac:dyDescent="0.2">
      <c r="C808" s="252"/>
      <c r="D808" s="252"/>
    </row>
    <row r="809" spans="3:4" ht="15.75" customHeight="1" x14ac:dyDescent="0.2">
      <c r="C809" s="252"/>
      <c r="D809" s="252"/>
    </row>
    <row r="810" spans="3:4" ht="15.75" customHeight="1" x14ac:dyDescent="0.2">
      <c r="C810" s="252"/>
      <c r="D810" s="252"/>
    </row>
    <row r="811" spans="3:4" ht="15.75" customHeight="1" x14ac:dyDescent="0.2">
      <c r="C811" s="252"/>
      <c r="D811" s="252"/>
    </row>
    <row r="812" spans="3:4" ht="15.75" customHeight="1" x14ac:dyDescent="0.2">
      <c r="C812" s="252"/>
      <c r="D812" s="252"/>
    </row>
    <row r="813" spans="3:4" ht="15.75" customHeight="1" x14ac:dyDescent="0.2">
      <c r="C813" s="252"/>
      <c r="D813" s="252"/>
    </row>
    <row r="814" spans="3:4" ht="15.75" customHeight="1" x14ac:dyDescent="0.2">
      <c r="C814" s="252"/>
      <c r="D814" s="252"/>
    </row>
    <row r="815" spans="3:4" ht="15.75" customHeight="1" x14ac:dyDescent="0.2">
      <c r="C815" s="252"/>
      <c r="D815" s="252"/>
    </row>
    <row r="816" spans="3:4" ht="15.75" customHeight="1" x14ac:dyDescent="0.2">
      <c r="C816" s="252"/>
      <c r="D816" s="252"/>
    </row>
    <row r="817" spans="3:4" ht="15.75" customHeight="1" x14ac:dyDescent="0.2">
      <c r="C817" s="252"/>
      <c r="D817" s="252"/>
    </row>
    <row r="818" spans="3:4" ht="15.75" customHeight="1" x14ac:dyDescent="0.2">
      <c r="C818" s="252"/>
      <c r="D818" s="252"/>
    </row>
    <row r="819" spans="3:4" ht="15.75" customHeight="1" x14ac:dyDescent="0.2">
      <c r="C819" s="252"/>
      <c r="D819" s="252"/>
    </row>
    <row r="820" spans="3:4" ht="15.75" customHeight="1" x14ac:dyDescent="0.2">
      <c r="C820" s="252"/>
      <c r="D820" s="252"/>
    </row>
    <row r="821" spans="3:4" ht="15.75" customHeight="1" x14ac:dyDescent="0.2">
      <c r="C821" s="252"/>
      <c r="D821" s="252"/>
    </row>
    <row r="822" spans="3:4" ht="15.75" customHeight="1" x14ac:dyDescent="0.2">
      <c r="C822" s="252"/>
      <c r="D822" s="252"/>
    </row>
    <row r="823" spans="3:4" ht="15.75" customHeight="1" x14ac:dyDescent="0.2">
      <c r="C823" s="252"/>
      <c r="D823" s="252"/>
    </row>
    <row r="824" spans="3:4" ht="15.75" customHeight="1" x14ac:dyDescent="0.2">
      <c r="C824" s="252"/>
      <c r="D824" s="252"/>
    </row>
    <row r="825" spans="3:4" ht="15.75" customHeight="1" x14ac:dyDescent="0.2">
      <c r="C825" s="252"/>
      <c r="D825" s="252"/>
    </row>
    <row r="826" spans="3:4" ht="15.75" customHeight="1" x14ac:dyDescent="0.2">
      <c r="C826" s="252"/>
      <c r="D826" s="252"/>
    </row>
    <row r="827" spans="3:4" ht="15.75" customHeight="1" x14ac:dyDescent="0.2">
      <c r="C827" s="252"/>
      <c r="D827" s="252"/>
    </row>
    <row r="828" spans="3:4" ht="15.75" customHeight="1" x14ac:dyDescent="0.2">
      <c r="C828" s="252"/>
      <c r="D828" s="252"/>
    </row>
    <row r="829" spans="3:4" ht="15.75" customHeight="1" x14ac:dyDescent="0.2">
      <c r="C829" s="252"/>
      <c r="D829" s="252"/>
    </row>
    <row r="830" spans="3:4" ht="15.75" customHeight="1" x14ac:dyDescent="0.2">
      <c r="C830" s="252"/>
      <c r="D830" s="252"/>
    </row>
    <row r="831" spans="3:4" ht="15.75" customHeight="1" x14ac:dyDescent="0.2">
      <c r="C831" s="252"/>
      <c r="D831" s="252"/>
    </row>
    <row r="832" spans="3:4" ht="15.75" customHeight="1" x14ac:dyDescent="0.2">
      <c r="C832" s="252"/>
      <c r="D832" s="252"/>
    </row>
    <row r="833" spans="3:4" ht="15.75" customHeight="1" x14ac:dyDescent="0.2">
      <c r="C833" s="252"/>
      <c r="D833" s="252"/>
    </row>
    <row r="834" spans="3:4" ht="15.75" customHeight="1" x14ac:dyDescent="0.2">
      <c r="C834" s="252"/>
      <c r="D834" s="252"/>
    </row>
    <row r="835" spans="3:4" ht="15.75" customHeight="1" x14ac:dyDescent="0.2">
      <c r="C835" s="252"/>
      <c r="D835" s="252"/>
    </row>
    <row r="836" spans="3:4" ht="15.75" customHeight="1" x14ac:dyDescent="0.2">
      <c r="C836" s="252"/>
      <c r="D836" s="252"/>
    </row>
    <row r="837" spans="3:4" ht="15.75" customHeight="1" x14ac:dyDescent="0.2">
      <c r="C837" s="252"/>
      <c r="D837" s="252"/>
    </row>
    <row r="838" spans="3:4" ht="15.75" customHeight="1" x14ac:dyDescent="0.2">
      <c r="C838" s="252"/>
      <c r="D838" s="252"/>
    </row>
    <row r="839" spans="3:4" ht="15.75" customHeight="1" x14ac:dyDescent="0.2">
      <c r="C839" s="252"/>
      <c r="D839" s="252"/>
    </row>
    <row r="840" spans="3:4" ht="15.75" customHeight="1" x14ac:dyDescent="0.2">
      <c r="C840" s="252"/>
      <c r="D840" s="252"/>
    </row>
    <row r="841" spans="3:4" ht="15.75" customHeight="1" x14ac:dyDescent="0.2">
      <c r="C841" s="252"/>
      <c r="D841" s="252"/>
    </row>
    <row r="842" spans="3:4" ht="15.75" customHeight="1" x14ac:dyDescent="0.2">
      <c r="C842" s="252"/>
      <c r="D842" s="252"/>
    </row>
    <row r="843" spans="3:4" ht="15.75" customHeight="1" x14ac:dyDescent="0.2">
      <c r="C843" s="252"/>
      <c r="D843" s="252"/>
    </row>
    <row r="844" spans="3:4" ht="15.75" customHeight="1" x14ac:dyDescent="0.2">
      <c r="C844" s="252"/>
      <c r="D844" s="252"/>
    </row>
    <row r="845" spans="3:4" ht="15.75" customHeight="1" x14ac:dyDescent="0.2">
      <c r="C845" s="252"/>
      <c r="D845" s="252"/>
    </row>
    <row r="846" spans="3:4" ht="15.75" customHeight="1" x14ac:dyDescent="0.2">
      <c r="C846" s="252"/>
      <c r="D846" s="252"/>
    </row>
    <row r="847" spans="3:4" ht="15.75" customHeight="1" x14ac:dyDescent="0.2">
      <c r="C847" s="252"/>
      <c r="D847" s="252"/>
    </row>
    <row r="848" spans="3:4" ht="15.75" customHeight="1" x14ac:dyDescent="0.2">
      <c r="C848" s="252"/>
      <c r="D848" s="252"/>
    </row>
    <row r="849" spans="3:4" ht="15.75" customHeight="1" x14ac:dyDescent="0.2">
      <c r="C849" s="252"/>
      <c r="D849" s="252"/>
    </row>
    <row r="850" spans="3:4" ht="15.75" customHeight="1" x14ac:dyDescent="0.2">
      <c r="C850" s="252"/>
      <c r="D850" s="252"/>
    </row>
    <row r="851" spans="3:4" ht="15.75" customHeight="1" x14ac:dyDescent="0.2">
      <c r="C851" s="252"/>
      <c r="D851" s="252"/>
    </row>
    <row r="852" spans="3:4" ht="15.75" customHeight="1" x14ac:dyDescent="0.2">
      <c r="C852" s="252"/>
      <c r="D852" s="252"/>
    </row>
    <row r="853" spans="3:4" ht="15.75" customHeight="1" x14ac:dyDescent="0.2">
      <c r="C853" s="252"/>
      <c r="D853" s="252"/>
    </row>
    <row r="854" spans="3:4" ht="15.75" customHeight="1" x14ac:dyDescent="0.2">
      <c r="C854" s="252"/>
      <c r="D854" s="252"/>
    </row>
    <row r="855" spans="3:4" ht="15.75" customHeight="1" x14ac:dyDescent="0.2">
      <c r="C855" s="252"/>
      <c r="D855" s="252"/>
    </row>
    <row r="856" spans="3:4" ht="15.75" customHeight="1" x14ac:dyDescent="0.2">
      <c r="C856" s="252"/>
      <c r="D856" s="252"/>
    </row>
    <row r="857" spans="3:4" ht="15.75" customHeight="1" x14ac:dyDescent="0.2">
      <c r="C857" s="252"/>
      <c r="D857" s="252"/>
    </row>
    <row r="858" spans="3:4" ht="15.75" customHeight="1" x14ac:dyDescent="0.2">
      <c r="C858" s="252"/>
      <c r="D858" s="252"/>
    </row>
    <row r="859" spans="3:4" ht="15.75" customHeight="1" x14ac:dyDescent="0.2">
      <c r="C859" s="252"/>
      <c r="D859" s="252"/>
    </row>
    <row r="860" spans="3:4" ht="15.75" customHeight="1" x14ac:dyDescent="0.2">
      <c r="C860" s="252"/>
      <c r="D860" s="252"/>
    </row>
    <row r="861" spans="3:4" ht="15.75" customHeight="1" x14ac:dyDescent="0.2">
      <c r="C861" s="252"/>
      <c r="D861" s="252"/>
    </row>
    <row r="862" spans="3:4" ht="15.75" customHeight="1" x14ac:dyDescent="0.2">
      <c r="C862" s="252"/>
      <c r="D862" s="252"/>
    </row>
    <row r="863" spans="3:4" ht="15.75" customHeight="1" x14ac:dyDescent="0.2">
      <c r="C863" s="252"/>
      <c r="D863" s="252"/>
    </row>
    <row r="864" spans="3:4" ht="15.75" customHeight="1" x14ac:dyDescent="0.2">
      <c r="C864" s="252"/>
      <c r="D864" s="252"/>
    </row>
    <row r="865" spans="3:4" ht="15.75" customHeight="1" x14ac:dyDescent="0.2">
      <c r="C865" s="252"/>
      <c r="D865" s="252"/>
    </row>
    <row r="866" spans="3:4" ht="15.75" customHeight="1" x14ac:dyDescent="0.2">
      <c r="C866" s="252"/>
      <c r="D866" s="252"/>
    </row>
    <row r="867" spans="3:4" ht="15.75" customHeight="1" x14ac:dyDescent="0.2">
      <c r="C867" s="252"/>
      <c r="D867" s="252"/>
    </row>
    <row r="868" spans="3:4" ht="15.75" customHeight="1" x14ac:dyDescent="0.2">
      <c r="C868" s="252"/>
      <c r="D868" s="252"/>
    </row>
    <row r="869" spans="3:4" ht="15.75" customHeight="1" x14ac:dyDescent="0.2">
      <c r="C869" s="252"/>
      <c r="D869" s="252"/>
    </row>
    <row r="870" spans="3:4" ht="15.75" customHeight="1" x14ac:dyDescent="0.2">
      <c r="C870" s="252"/>
      <c r="D870" s="252"/>
    </row>
    <row r="871" spans="3:4" ht="15.75" customHeight="1" x14ac:dyDescent="0.2">
      <c r="C871" s="252"/>
      <c r="D871" s="252"/>
    </row>
    <row r="872" spans="3:4" ht="15.75" customHeight="1" x14ac:dyDescent="0.2">
      <c r="C872" s="252"/>
      <c r="D872" s="252"/>
    </row>
    <row r="873" spans="3:4" ht="15.75" customHeight="1" x14ac:dyDescent="0.2">
      <c r="C873" s="252"/>
      <c r="D873" s="252"/>
    </row>
    <row r="874" spans="3:4" ht="15.75" customHeight="1" x14ac:dyDescent="0.2">
      <c r="C874" s="252"/>
      <c r="D874" s="252"/>
    </row>
    <row r="875" spans="3:4" ht="15.75" customHeight="1" x14ac:dyDescent="0.2">
      <c r="C875" s="252"/>
      <c r="D875" s="252"/>
    </row>
    <row r="876" spans="3:4" ht="15.75" customHeight="1" x14ac:dyDescent="0.2">
      <c r="C876" s="252"/>
      <c r="D876" s="252"/>
    </row>
    <row r="877" spans="3:4" ht="15.75" customHeight="1" x14ac:dyDescent="0.2">
      <c r="C877" s="252"/>
      <c r="D877" s="252"/>
    </row>
    <row r="878" spans="3:4" ht="15.75" customHeight="1" x14ac:dyDescent="0.2">
      <c r="C878" s="252"/>
      <c r="D878" s="252"/>
    </row>
    <row r="879" spans="3:4" ht="15.75" customHeight="1" x14ac:dyDescent="0.2">
      <c r="C879" s="252"/>
      <c r="D879" s="252"/>
    </row>
    <row r="880" spans="3:4" ht="15.75" customHeight="1" x14ac:dyDescent="0.2">
      <c r="C880" s="252"/>
      <c r="D880" s="252"/>
    </row>
    <row r="881" spans="3:4" ht="15.75" customHeight="1" x14ac:dyDescent="0.2">
      <c r="C881" s="252"/>
      <c r="D881" s="252"/>
    </row>
    <row r="882" spans="3:4" ht="15.75" customHeight="1" x14ac:dyDescent="0.2">
      <c r="C882" s="252"/>
      <c r="D882" s="252"/>
    </row>
    <row r="883" spans="3:4" ht="15.75" customHeight="1" x14ac:dyDescent="0.2">
      <c r="C883" s="252"/>
      <c r="D883" s="252"/>
    </row>
    <row r="884" spans="3:4" ht="15.75" customHeight="1" x14ac:dyDescent="0.2">
      <c r="C884" s="252"/>
      <c r="D884" s="252"/>
    </row>
    <row r="885" spans="3:4" ht="15.75" customHeight="1" x14ac:dyDescent="0.2">
      <c r="C885" s="252"/>
      <c r="D885" s="252"/>
    </row>
    <row r="886" spans="3:4" ht="15.75" customHeight="1" x14ac:dyDescent="0.2">
      <c r="C886" s="252"/>
      <c r="D886" s="252"/>
    </row>
    <row r="887" spans="3:4" ht="15.75" customHeight="1" x14ac:dyDescent="0.2">
      <c r="C887" s="252"/>
      <c r="D887" s="252"/>
    </row>
    <row r="888" spans="3:4" ht="15.75" customHeight="1" x14ac:dyDescent="0.2">
      <c r="C888" s="252"/>
      <c r="D888" s="252"/>
    </row>
    <row r="889" spans="3:4" ht="15.75" customHeight="1" x14ac:dyDescent="0.2">
      <c r="C889" s="252"/>
      <c r="D889" s="252"/>
    </row>
    <row r="890" spans="3:4" ht="15.75" customHeight="1" x14ac:dyDescent="0.2">
      <c r="C890" s="252"/>
      <c r="D890" s="252"/>
    </row>
    <row r="891" spans="3:4" ht="15.75" customHeight="1" x14ac:dyDescent="0.2">
      <c r="C891" s="252"/>
      <c r="D891" s="252"/>
    </row>
    <row r="892" spans="3:4" ht="15.75" customHeight="1" x14ac:dyDescent="0.2">
      <c r="C892" s="252"/>
      <c r="D892" s="252"/>
    </row>
    <row r="893" spans="3:4" ht="15.75" customHeight="1" x14ac:dyDescent="0.2">
      <c r="C893" s="252"/>
      <c r="D893" s="252"/>
    </row>
    <row r="894" spans="3:4" ht="15.75" customHeight="1" x14ac:dyDescent="0.2">
      <c r="C894" s="252"/>
      <c r="D894" s="252"/>
    </row>
    <row r="895" spans="3:4" ht="15.75" customHeight="1" x14ac:dyDescent="0.2">
      <c r="C895" s="252"/>
      <c r="D895" s="252"/>
    </row>
    <row r="896" spans="3:4" ht="15.75" customHeight="1" x14ac:dyDescent="0.2">
      <c r="C896" s="252"/>
      <c r="D896" s="252"/>
    </row>
    <row r="897" spans="3:4" ht="15.75" customHeight="1" x14ac:dyDescent="0.2">
      <c r="C897" s="252"/>
      <c r="D897" s="252"/>
    </row>
    <row r="898" spans="3:4" ht="15.75" customHeight="1" x14ac:dyDescent="0.2">
      <c r="C898" s="252"/>
      <c r="D898" s="252"/>
    </row>
    <row r="899" spans="3:4" ht="15.75" customHeight="1" x14ac:dyDescent="0.2">
      <c r="C899" s="252"/>
      <c r="D899" s="252"/>
    </row>
    <row r="900" spans="3:4" ht="15.75" customHeight="1" x14ac:dyDescent="0.2">
      <c r="C900" s="252"/>
      <c r="D900" s="252"/>
    </row>
    <row r="901" spans="3:4" ht="15.75" customHeight="1" x14ac:dyDescent="0.2">
      <c r="C901" s="252"/>
      <c r="D901" s="252"/>
    </row>
    <row r="902" spans="3:4" ht="15.75" customHeight="1" x14ac:dyDescent="0.2">
      <c r="C902" s="252"/>
      <c r="D902" s="252"/>
    </row>
    <row r="903" spans="3:4" ht="15.75" customHeight="1" x14ac:dyDescent="0.2">
      <c r="C903" s="252"/>
      <c r="D903" s="252"/>
    </row>
    <row r="904" spans="3:4" ht="15.75" customHeight="1" x14ac:dyDescent="0.2">
      <c r="C904" s="252"/>
      <c r="D904" s="252"/>
    </row>
    <row r="905" spans="3:4" ht="15.75" customHeight="1" x14ac:dyDescent="0.2">
      <c r="C905" s="252"/>
      <c r="D905" s="252"/>
    </row>
    <row r="906" spans="3:4" ht="15.75" customHeight="1" x14ac:dyDescent="0.2">
      <c r="C906" s="252"/>
      <c r="D906" s="252"/>
    </row>
    <row r="907" spans="3:4" ht="15.75" customHeight="1" x14ac:dyDescent="0.2">
      <c r="C907" s="252"/>
      <c r="D907" s="252"/>
    </row>
    <row r="908" spans="3:4" ht="15.75" customHeight="1" x14ac:dyDescent="0.2">
      <c r="C908" s="252"/>
      <c r="D908" s="252"/>
    </row>
    <row r="909" spans="3:4" ht="15.75" customHeight="1" x14ac:dyDescent="0.2">
      <c r="C909" s="252"/>
      <c r="D909" s="252"/>
    </row>
    <row r="910" spans="3:4" ht="15.75" customHeight="1" x14ac:dyDescent="0.2">
      <c r="C910" s="252"/>
      <c r="D910" s="252"/>
    </row>
    <row r="911" spans="3:4" ht="15.75" customHeight="1" x14ac:dyDescent="0.2">
      <c r="C911" s="252"/>
      <c r="D911" s="252"/>
    </row>
    <row r="912" spans="3:4" ht="15.75" customHeight="1" x14ac:dyDescent="0.2">
      <c r="C912" s="252"/>
      <c r="D912" s="252"/>
    </row>
    <row r="913" spans="3:4" ht="15.75" customHeight="1" x14ac:dyDescent="0.2">
      <c r="C913" s="252"/>
      <c r="D913" s="252"/>
    </row>
    <row r="914" spans="3:4" ht="15.75" customHeight="1" x14ac:dyDescent="0.2">
      <c r="C914" s="252"/>
      <c r="D914" s="252"/>
    </row>
    <row r="915" spans="3:4" ht="15.75" customHeight="1" x14ac:dyDescent="0.2">
      <c r="C915" s="252"/>
      <c r="D915" s="252"/>
    </row>
    <row r="916" spans="3:4" ht="15.75" customHeight="1" x14ac:dyDescent="0.2">
      <c r="C916" s="252"/>
      <c r="D916" s="252"/>
    </row>
    <row r="917" spans="3:4" ht="15.75" customHeight="1" x14ac:dyDescent="0.2">
      <c r="C917" s="252"/>
      <c r="D917" s="252"/>
    </row>
    <row r="918" spans="3:4" ht="15.75" customHeight="1" x14ac:dyDescent="0.2">
      <c r="C918" s="252"/>
      <c r="D918" s="252"/>
    </row>
    <row r="919" spans="3:4" ht="15.75" customHeight="1" x14ac:dyDescent="0.2">
      <c r="C919" s="252"/>
      <c r="D919" s="252"/>
    </row>
    <row r="920" spans="3:4" ht="15.75" customHeight="1" x14ac:dyDescent="0.2">
      <c r="C920" s="252"/>
      <c r="D920" s="252"/>
    </row>
    <row r="921" spans="3:4" ht="15.75" customHeight="1" x14ac:dyDescent="0.2">
      <c r="C921" s="252"/>
      <c r="D921" s="252"/>
    </row>
    <row r="922" spans="3:4" ht="15.75" customHeight="1" x14ac:dyDescent="0.2">
      <c r="C922" s="252"/>
      <c r="D922" s="252"/>
    </row>
    <row r="923" spans="3:4" ht="15.75" customHeight="1" x14ac:dyDescent="0.2">
      <c r="C923" s="252"/>
      <c r="D923" s="252"/>
    </row>
    <row r="924" spans="3:4" ht="15.75" customHeight="1" x14ac:dyDescent="0.2">
      <c r="C924" s="252"/>
      <c r="D924" s="252"/>
    </row>
    <row r="925" spans="3:4" ht="15.75" customHeight="1" x14ac:dyDescent="0.2">
      <c r="C925" s="252"/>
      <c r="D925" s="252"/>
    </row>
    <row r="926" spans="3:4" ht="15.75" customHeight="1" x14ac:dyDescent="0.2">
      <c r="C926" s="252"/>
      <c r="D926" s="252"/>
    </row>
    <row r="927" spans="3:4" ht="15.75" customHeight="1" x14ac:dyDescent="0.2">
      <c r="C927" s="252"/>
      <c r="D927" s="252"/>
    </row>
    <row r="928" spans="3:4" ht="15.75" customHeight="1" x14ac:dyDescent="0.2">
      <c r="C928" s="252"/>
      <c r="D928" s="252"/>
    </row>
    <row r="929" spans="3:4" ht="15.75" customHeight="1" x14ac:dyDescent="0.2">
      <c r="C929" s="252"/>
      <c r="D929" s="252"/>
    </row>
    <row r="930" spans="3:4" ht="15.75" customHeight="1" x14ac:dyDescent="0.2">
      <c r="C930" s="252"/>
      <c r="D930" s="252"/>
    </row>
    <row r="931" spans="3:4" ht="15.75" customHeight="1" x14ac:dyDescent="0.2">
      <c r="C931" s="252"/>
      <c r="D931" s="252"/>
    </row>
    <row r="932" spans="3:4" ht="15.75" customHeight="1" x14ac:dyDescent="0.2">
      <c r="C932" s="252"/>
      <c r="D932" s="252"/>
    </row>
    <row r="933" spans="3:4" ht="15.75" customHeight="1" x14ac:dyDescent="0.2">
      <c r="C933" s="252"/>
      <c r="D933" s="252"/>
    </row>
    <row r="934" spans="3:4" ht="15.75" customHeight="1" x14ac:dyDescent="0.2">
      <c r="C934" s="252"/>
      <c r="D934" s="252"/>
    </row>
    <row r="935" spans="3:4" ht="15.75" customHeight="1" x14ac:dyDescent="0.2">
      <c r="C935" s="252"/>
      <c r="D935" s="252"/>
    </row>
    <row r="936" spans="3:4" ht="15.75" customHeight="1" x14ac:dyDescent="0.2">
      <c r="C936" s="252"/>
      <c r="D936" s="252"/>
    </row>
    <row r="937" spans="3:4" ht="15.75" customHeight="1" x14ac:dyDescent="0.2">
      <c r="C937" s="252"/>
      <c r="D937" s="252"/>
    </row>
    <row r="938" spans="3:4" ht="15.75" customHeight="1" x14ac:dyDescent="0.2">
      <c r="C938" s="252"/>
      <c r="D938" s="252"/>
    </row>
    <row r="939" spans="3:4" ht="15.75" customHeight="1" x14ac:dyDescent="0.2">
      <c r="C939" s="252"/>
      <c r="D939" s="252"/>
    </row>
    <row r="940" spans="3:4" ht="15.75" customHeight="1" x14ac:dyDescent="0.2">
      <c r="C940" s="252"/>
      <c r="D940" s="252"/>
    </row>
    <row r="941" spans="3:4" ht="15.75" customHeight="1" x14ac:dyDescent="0.2">
      <c r="C941" s="252"/>
      <c r="D941" s="252"/>
    </row>
    <row r="942" spans="3:4" ht="15.75" customHeight="1" x14ac:dyDescent="0.2">
      <c r="C942" s="252"/>
      <c r="D942" s="252"/>
    </row>
    <row r="943" spans="3:4" ht="15.75" customHeight="1" x14ac:dyDescent="0.2">
      <c r="C943" s="252"/>
      <c r="D943" s="252"/>
    </row>
    <row r="944" spans="3:4" ht="15.75" customHeight="1" x14ac:dyDescent="0.2">
      <c r="C944" s="252"/>
      <c r="D944" s="252"/>
    </row>
    <row r="945" spans="3:4" ht="15.75" customHeight="1" x14ac:dyDescent="0.2">
      <c r="C945" s="252"/>
      <c r="D945" s="252"/>
    </row>
    <row r="946" spans="3:4" ht="15.75" customHeight="1" x14ac:dyDescent="0.2">
      <c r="C946" s="252"/>
      <c r="D946" s="252"/>
    </row>
    <row r="947" spans="3:4" ht="15.75" customHeight="1" x14ac:dyDescent="0.2">
      <c r="C947" s="252"/>
      <c r="D947" s="252"/>
    </row>
    <row r="948" spans="3:4" ht="15.75" customHeight="1" x14ac:dyDescent="0.2">
      <c r="C948" s="252"/>
      <c r="D948" s="252"/>
    </row>
    <row r="949" spans="3:4" ht="15.75" customHeight="1" x14ac:dyDescent="0.2">
      <c r="C949" s="252"/>
      <c r="D949" s="252"/>
    </row>
    <row r="950" spans="3:4" ht="15.75" customHeight="1" x14ac:dyDescent="0.2">
      <c r="C950" s="252"/>
      <c r="D950" s="252"/>
    </row>
    <row r="951" spans="3:4" ht="15.75" customHeight="1" x14ac:dyDescent="0.2">
      <c r="C951" s="252"/>
      <c r="D951" s="252"/>
    </row>
    <row r="952" spans="3:4" ht="15.75" customHeight="1" x14ac:dyDescent="0.2">
      <c r="C952" s="252"/>
      <c r="D952" s="252"/>
    </row>
    <row r="953" spans="3:4" ht="15.75" customHeight="1" x14ac:dyDescent="0.2">
      <c r="C953" s="252"/>
      <c r="D953" s="252"/>
    </row>
    <row r="954" spans="3:4" ht="15.75" customHeight="1" x14ac:dyDescent="0.2">
      <c r="C954" s="252"/>
      <c r="D954" s="252"/>
    </row>
    <row r="955" spans="3:4" ht="15.75" customHeight="1" x14ac:dyDescent="0.2">
      <c r="C955" s="252"/>
      <c r="D955" s="252"/>
    </row>
    <row r="956" spans="3:4" ht="15.75" customHeight="1" x14ac:dyDescent="0.2">
      <c r="C956" s="252"/>
      <c r="D956" s="252"/>
    </row>
    <row r="957" spans="3:4" ht="15.75" customHeight="1" x14ac:dyDescent="0.2">
      <c r="C957" s="252"/>
      <c r="D957" s="252"/>
    </row>
    <row r="958" spans="3:4" ht="15.75" customHeight="1" x14ac:dyDescent="0.2">
      <c r="C958" s="252"/>
      <c r="D958" s="252"/>
    </row>
    <row r="959" spans="3:4" ht="15.75" customHeight="1" x14ac:dyDescent="0.2">
      <c r="C959" s="252"/>
      <c r="D959" s="252"/>
    </row>
    <row r="960" spans="3:4" ht="15.75" customHeight="1" x14ac:dyDescent="0.2">
      <c r="C960" s="252"/>
      <c r="D960" s="252"/>
    </row>
    <row r="961" spans="3:4" ht="15.75" customHeight="1" x14ac:dyDescent="0.2">
      <c r="C961" s="252"/>
      <c r="D961" s="252"/>
    </row>
    <row r="962" spans="3:4" ht="15.75" customHeight="1" x14ac:dyDescent="0.2">
      <c r="C962" s="252"/>
      <c r="D962" s="252"/>
    </row>
    <row r="963" spans="3:4" ht="15.75" customHeight="1" x14ac:dyDescent="0.2">
      <c r="C963" s="252"/>
      <c r="D963" s="252"/>
    </row>
    <row r="964" spans="3:4" ht="15.75" customHeight="1" x14ac:dyDescent="0.2">
      <c r="C964" s="252"/>
      <c r="D964" s="252"/>
    </row>
    <row r="965" spans="3:4" ht="15.75" customHeight="1" x14ac:dyDescent="0.2">
      <c r="C965" s="252"/>
      <c r="D965" s="252"/>
    </row>
    <row r="966" spans="3:4" ht="15.75" customHeight="1" x14ac:dyDescent="0.2">
      <c r="C966" s="252"/>
      <c r="D966" s="252"/>
    </row>
    <row r="967" spans="3:4" ht="15.75" customHeight="1" x14ac:dyDescent="0.2">
      <c r="C967" s="252"/>
      <c r="D967" s="252"/>
    </row>
    <row r="968" spans="3:4" ht="15.75" customHeight="1" x14ac:dyDescent="0.2">
      <c r="C968" s="252"/>
      <c r="D968" s="252"/>
    </row>
    <row r="969" spans="3:4" ht="15.75" customHeight="1" x14ac:dyDescent="0.2">
      <c r="C969" s="252"/>
      <c r="D969" s="252"/>
    </row>
    <row r="970" spans="3:4" ht="15.75" customHeight="1" x14ac:dyDescent="0.2">
      <c r="C970" s="252"/>
      <c r="D970" s="252"/>
    </row>
    <row r="971" spans="3:4" ht="15.75" customHeight="1" x14ac:dyDescent="0.2">
      <c r="C971" s="252"/>
      <c r="D971" s="252"/>
    </row>
    <row r="972" spans="3:4" ht="15.75" customHeight="1" x14ac:dyDescent="0.2">
      <c r="C972" s="252"/>
      <c r="D972" s="252"/>
    </row>
    <row r="973" spans="3:4" ht="15.75" customHeight="1" x14ac:dyDescent="0.2">
      <c r="C973" s="252"/>
      <c r="D973" s="252"/>
    </row>
    <row r="974" spans="3:4" ht="15.75" customHeight="1" x14ac:dyDescent="0.2">
      <c r="C974" s="252"/>
      <c r="D974" s="252"/>
    </row>
    <row r="975" spans="3:4" ht="15.75" customHeight="1" x14ac:dyDescent="0.2">
      <c r="C975" s="252"/>
      <c r="D975" s="252"/>
    </row>
    <row r="976" spans="3:4" ht="15.75" customHeight="1" x14ac:dyDescent="0.2">
      <c r="C976" s="252"/>
      <c r="D976" s="252"/>
    </row>
    <row r="977" spans="3:4" ht="15.75" customHeight="1" x14ac:dyDescent="0.2">
      <c r="C977" s="252"/>
      <c r="D977" s="252"/>
    </row>
    <row r="978" spans="3:4" ht="15.75" customHeight="1" x14ac:dyDescent="0.2">
      <c r="C978" s="252"/>
      <c r="D978" s="252"/>
    </row>
    <row r="979" spans="3:4" ht="15.75" customHeight="1" x14ac:dyDescent="0.2">
      <c r="C979" s="252"/>
      <c r="D979" s="252"/>
    </row>
    <row r="980" spans="3:4" ht="15.75" customHeight="1" x14ac:dyDescent="0.2">
      <c r="C980" s="252"/>
      <c r="D980" s="252"/>
    </row>
    <row r="981" spans="3:4" ht="15.75" customHeight="1" x14ac:dyDescent="0.2">
      <c r="C981" s="252"/>
      <c r="D981" s="252"/>
    </row>
    <row r="982" spans="3:4" ht="15.75" customHeight="1" x14ac:dyDescent="0.2">
      <c r="C982" s="252"/>
      <c r="D982" s="252"/>
    </row>
    <row r="983" spans="3:4" ht="15.75" customHeight="1" x14ac:dyDescent="0.2">
      <c r="C983" s="252"/>
      <c r="D983" s="252"/>
    </row>
    <row r="984" spans="3:4" ht="15.75" customHeight="1" x14ac:dyDescent="0.2">
      <c r="C984" s="252"/>
      <c r="D984" s="252"/>
    </row>
    <row r="985" spans="3:4" ht="15.75" customHeight="1" x14ac:dyDescent="0.2">
      <c r="C985" s="252"/>
      <c r="D985" s="252"/>
    </row>
    <row r="986" spans="3:4" ht="15.75" customHeight="1" x14ac:dyDescent="0.2">
      <c r="C986" s="252"/>
      <c r="D986" s="252"/>
    </row>
    <row r="987" spans="3:4" ht="15.75" customHeight="1" x14ac:dyDescent="0.2">
      <c r="C987" s="252"/>
      <c r="D987" s="252"/>
    </row>
    <row r="988" spans="3:4" ht="15.75" customHeight="1" x14ac:dyDescent="0.2">
      <c r="C988" s="252"/>
      <c r="D988" s="252"/>
    </row>
    <row r="989" spans="3:4" ht="15.75" customHeight="1" x14ac:dyDescent="0.2">
      <c r="C989" s="252"/>
      <c r="D989" s="252"/>
    </row>
    <row r="990" spans="3:4" ht="15.75" customHeight="1" x14ac:dyDescent="0.2">
      <c r="C990" s="252"/>
      <c r="D990" s="252"/>
    </row>
    <row r="991" spans="3:4" ht="15.75" customHeight="1" x14ac:dyDescent="0.2">
      <c r="C991" s="252"/>
      <c r="D991" s="252"/>
    </row>
    <row r="992" spans="3:4" ht="15.75" customHeight="1" x14ac:dyDescent="0.2">
      <c r="C992" s="252"/>
      <c r="D992" s="252"/>
    </row>
    <row r="993" spans="3:4" ht="15.75" customHeight="1" x14ac:dyDescent="0.2">
      <c r="C993" s="252"/>
      <c r="D993" s="252"/>
    </row>
    <row r="994" spans="3:4" ht="15.75" customHeight="1" x14ac:dyDescent="0.2">
      <c r="C994" s="252"/>
      <c r="D994" s="252"/>
    </row>
    <row r="995" spans="3:4" ht="15.75" customHeight="1" x14ac:dyDescent="0.2">
      <c r="C995" s="252"/>
      <c r="D995" s="252"/>
    </row>
    <row r="996" spans="3:4" ht="15.75" customHeight="1" x14ac:dyDescent="0.2">
      <c r="C996" s="252"/>
      <c r="D996" s="252"/>
    </row>
    <row r="997" spans="3:4" ht="15.75" customHeight="1" x14ac:dyDescent="0.2">
      <c r="C997" s="252"/>
      <c r="D997" s="252"/>
    </row>
    <row r="998" spans="3:4" ht="15.75" customHeight="1" x14ac:dyDescent="0.2">
      <c r="C998" s="252"/>
      <c r="D998" s="252"/>
    </row>
    <row r="999" spans="3:4" ht="15.75" customHeight="1" x14ac:dyDescent="0.2">
      <c r="C999" s="252"/>
      <c r="D999" s="252"/>
    </row>
    <row r="1000" spans="3:4" ht="15.75" customHeight="1" x14ac:dyDescent="0.2">
      <c r="C1000" s="252"/>
      <c r="D1000" s="252"/>
    </row>
  </sheetData>
  <sheetProtection algorithmName="SHA-512" hashValue="gF2TX9C7sFJ68mPBz0u66tMwpCdXG18uwcABG1TI+NRJzsSMRsMn9rVbr7A5Lg89ulu0K2zx/nECHtY1He0CfA==" saltValue="2LrgjolIuib8LJtlhYE3Ow==" spinCount="100000" sheet="1" objects="1" scenarios="1"/>
  <mergeCells count="1">
    <mergeCell ref="B2:C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000"/>
  <sheetViews>
    <sheetView topLeftCell="D1" workbookViewId="0">
      <selection activeCell="Y28" sqref="Y28"/>
    </sheetView>
  </sheetViews>
  <sheetFormatPr baseColWidth="10" defaultColWidth="14.5" defaultRowHeight="15" customHeight="1" x14ac:dyDescent="0.2"/>
  <cols>
    <col min="1" max="1" width="2.1640625" style="1" customWidth="1"/>
    <col min="2" max="2" width="25.5" style="1" customWidth="1"/>
    <col min="3" max="3" width="12.5" style="1" customWidth="1"/>
    <col min="4" max="4" width="6.1640625" style="1" customWidth="1"/>
    <col min="5" max="5" width="10.83203125" style="1" customWidth="1"/>
    <col min="6" max="6" width="6.1640625" style="1" customWidth="1"/>
    <col min="7" max="7" width="10.83203125" style="1" customWidth="1"/>
    <col min="8" max="8" width="6.1640625" style="1" customWidth="1"/>
    <col min="9" max="9" width="10.83203125" style="1" customWidth="1"/>
    <col min="10" max="10" width="6.1640625" style="1" customWidth="1"/>
    <col min="11" max="11" width="10.83203125" style="1" customWidth="1"/>
    <col min="12" max="12" width="6.1640625" style="1" customWidth="1"/>
    <col min="13" max="13" width="10.83203125" style="1" customWidth="1"/>
    <col min="14" max="14" width="6.1640625" style="1" customWidth="1"/>
    <col min="15" max="15" width="10.83203125" style="1" customWidth="1"/>
    <col min="16" max="16" width="6.1640625" style="1" customWidth="1"/>
    <col min="17" max="17" width="10.83203125" style="1" customWidth="1"/>
    <col min="18" max="18" width="6.1640625" style="1" customWidth="1"/>
    <col min="19" max="19" width="10.83203125" style="1" customWidth="1"/>
    <col min="20" max="20" width="6.1640625" style="1" customWidth="1"/>
    <col min="21" max="21" width="10.83203125" style="1" customWidth="1"/>
    <col min="22" max="22" width="6.1640625" style="1" customWidth="1"/>
    <col min="23" max="23" width="10.83203125" style="1" customWidth="1"/>
    <col min="24" max="24" width="6.1640625" style="1" customWidth="1"/>
    <col min="25" max="25" width="10.83203125" style="1" customWidth="1"/>
    <col min="26" max="26" width="6.1640625" style="1" customWidth="1"/>
    <col min="27" max="27" width="10.83203125" style="1" customWidth="1"/>
    <col min="28" max="28" width="6.1640625" style="1" customWidth="1"/>
    <col min="29" max="29" width="10.83203125" style="1" customWidth="1"/>
    <col min="30" max="30" width="12.33203125" style="1" customWidth="1"/>
    <col min="31" max="16384" width="14.5" style="1"/>
  </cols>
  <sheetData>
    <row r="1" spans="1:30" x14ac:dyDescent="0.2">
      <c r="C1" s="18"/>
    </row>
    <row r="2" spans="1:30" x14ac:dyDescent="0.2">
      <c r="C2" s="18"/>
    </row>
    <row r="3" spans="1:30" ht="50" customHeight="1" x14ac:dyDescent="0.2">
      <c r="B3" s="297" t="s">
        <v>43</v>
      </c>
      <c r="C3" s="298"/>
      <c r="D3" s="298"/>
      <c r="E3" s="298"/>
    </row>
    <row r="4" spans="1:30" ht="16" thickBot="1" x14ac:dyDescent="0.25">
      <c r="B4" s="39"/>
      <c r="C4" s="40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65"/>
      <c r="AD4" s="66"/>
    </row>
    <row r="5" spans="1:30" s="41" customFormat="1" ht="29" customHeight="1" thickTop="1" thickBot="1" x14ac:dyDescent="0.25">
      <c r="A5" s="2"/>
      <c r="B5" s="49" t="s">
        <v>2</v>
      </c>
      <c r="C5" s="50" t="s">
        <v>45</v>
      </c>
      <c r="D5" s="51" t="s">
        <v>118</v>
      </c>
      <c r="E5" s="52" t="s">
        <v>249</v>
      </c>
      <c r="F5" s="51" t="s">
        <v>118</v>
      </c>
      <c r="G5" s="52" t="s">
        <v>78</v>
      </c>
      <c r="H5" s="51" t="s">
        <v>118</v>
      </c>
      <c r="I5" s="52" t="s">
        <v>79</v>
      </c>
      <c r="J5" s="51" t="s">
        <v>118</v>
      </c>
      <c r="K5" s="52" t="s">
        <v>80</v>
      </c>
      <c r="L5" s="51" t="s">
        <v>118</v>
      </c>
      <c r="M5" s="52" t="s">
        <v>81</v>
      </c>
      <c r="N5" s="51" t="s">
        <v>118</v>
      </c>
      <c r="O5" s="52" t="s">
        <v>82</v>
      </c>
      <c r="P5" s="51" t="s">
        <v>118</v>
      </c>
      <c r="Q5" s="52" t="s">
        <v>83</v>
      </c>
      <c r="R5" s="51" t="s">
        <v>118</v>
      </c>
      <c r="S5" s="52" t="s">
        <v>84</v>
      </c>
      <c r="T5" s="51" t="s">
        <v>118</v>
      </c>
      <c r="U5" s="52" t="s">
        <v>85</v>
      </c>
      <c r="V5" s="51" t="s">
        <v>118</v>
      </c>
      <c r="W5" s="52" t="s">
        <v>86</v>
      </c>
      <c r="X5" s="51" t="s">
        <v>118</v>
      </c>
      <c r="Y5" s="52" t="s">
        <v>87</v>
      </c>
      <c r="Z5" s="51" t="s">
        <v>118</v>
      </c>
      <c r="AA5" s="52" t="s">
        <v>88</v>
      </c>
      <c r="AB5" s="51" t="s">
        <v>118</v>
      </c>
      <c r="AC5" s="53" t="s">
        <v>89</v>
      </c>
      <c r="AD5" s="64" t="s">
        <v>44</v>
      </c>
    </row>
    <row r="6" spans="1:30" ht="16" thickTop="1" x14ac:dyDescent="0.2">
      <c r="A6" s="20"/>
      <c r="B6" s="45" t="s">
        <v>10</v>
      </c>
      <c r="C6" s="42">
        <f>'Inversión Inicial'!C6+'Inversión Inicial'!D6+'Inversión Inicial'!E6+'Inversión Inicial'!G6</f>
        <v>0</v>
      </c>
      <c r="D6" s="43">
        <v>0</v>
      </c>
      <c r="E6" s="35">
        <f>(C6*D6)</f>
        <v>0</v>
      </c>
      <c r="F6" s="44">
        <v>0</v>
      </c>
      <c r="G6" s="34">
        <f>C6*F6</f>
        <v>0</v>
      </c>
      <c r="H6" s="44">
        <v>0</v>
      </c>
      <c r="I6" s="34">
        <f t="shared" ref="I6:I24" si="0">C6*H6</f>
        <v>0</v>
      </c>
      <c r="J6" s="44">
        <v>0</v>
      </c>
      <c r="K6" s="34">
        <f t="shared" ref="K6:K24" si="1">C6*J6</f>
        <v>0</v>
      </c>
      <c r="L6" s="44">
        <v>0</v>
      </c>
      <c r="M6" s="34">
        <f t="shared" ref="M6:M24" si="2">C6*L6</f>
        <v>0</v>
      </c>
      <c r="N6" s="44">
        <v>0</v>
      </c>
      <c r="O6" s="34">
        <f t="shared" ref="O6:O24" si="3">C6*M6</f>
        <v>0</v>
      </c>
      <c r="P6" s="44">
        <v>0</v>
      </c>
      <c r="Q6" s="34">
        <f t="shared" ref="Q6:Q24" si="4">C6*P6</f>
        <v>0</v>
      </c>
      <c r="R6" s="44">
        <v>0</v>
      </c>
      <c r="S6" s="34">
        <f t="shared" ref="S6:S24" si="5">C6*R6</f>
        <v>0</v>
      </c>
      <c r="T6" s="44">
        <v>0</v>
      </c>
      <c r="U6" s="34">
        <f t="shared" ref="U6:U24" si="6">C6*T6</f>
        <v>0</v>
      </c>
      <c r="V6" s="44">
        <v>0</v>
      </c>
      <c r="W6" s="34">
        <f t="shared" ref="W6:W24" si="7">C6*V6</f>
        <v>0</v>
      </c>
      <c r="X6" s="44">
        <v>0</v>
      </c>
      <c r="Y6" s="34">
        <f t="shared" ref="Y6:Y24" si="8">C6*X6</f>
        <v>0</v>
      </c>
      <c r="Z6" s="44">
        <v>0</v>
      </c>
      <c r="AA6" s="34">
        <f t="shared" ref="AA6:AA24" si="9">C6*Z6</f>
        <v>0</v>
      </c>
      <c r="AB6" s="44">
        <v>0</v>
      </c>
      <c r="AC6" s="61">
        <f t="shared" ref="AC6:AC24" si="10">C6*AB6</f>
        <v>0</v>
      </c>
      <c r="AD6" s="54">
        <f t="shared" ref="AD6:AD25" si="11">E6+G6+I6+K6+M6+O6+Q6+S6+U6+W6+Y6+AA6+AC6-C6</f>
        <v>0</v>
      </c>
    </row>
    <row r="7" spans="1:30" x14ac:dyDescent="0.2">
      <c r="A7" s="20"/>
      <c r="B7" s="46" t="s">
        <v>12</v>
      </c>
      <c r="C7" s="27">
        <f>'Inversión Inicial'!C7+'Inversión Inicial'!D7+'Inversión Inicial'!E7+'Inversión Inicial'!G7</f>
        <v>0</v>
      </c>
      <c r="D7" s="37">
        <v>0</v>
      </c>
      <c r="E7" s="36">
        <f t="shared" ref="E7:E24" si="12">(C7*D7)</f>
        <v>0</v>
      </c>
      <c r="F7" s="38">
        <v>0</v>
      </c>
      <c r="G7" s="31">
        <f t="shared" ref="G7:G24" si="13">C7*F7</f>
        <v>0</v>
      </c>
      <c r="H7" s="38">
        <v>0</v>
      </c>
      <c r="I7" s="31">
        <f t="shared" si="0"/>
        <v>0</v>
      </c>
      <c r="J7" s="38">
        <v>0</v>
      </c>
      <c r="K7" s="31">
        <f t="shared" si="1"/>
        <v>0</v>
      </c>
      <c r="L7" s="38">
        <v>0</v>
      </c>
      <c r="M7" s="31">
        <f t="shared" si="2"/>
        <v>0</v>
      </c>
      <c r="N7" s="38">
        <v>0</v>
      </c>
      <c r="O7" s="31">
        <f t="shared" si="3"/>
        <v>0</v>
      </c>
      <c r="P7" s="38">
        <v>0</v>
      </c>
      <c r="Q7" s="31">
        <f t="shared" si="4"/>
        <v>0</v>
      </c>
      <c r="R7" s="38">
        <v>0</v>
      </c>
      <c r="S7" s="31">
        <f t="shared" si="5"/>
        <v>0</v>
      </c>
      <c r="T7" s="38">
        <v>0</v>
      </c>
      <c r="U7" s="31">
        <f t="shared" si="6"/>
        <v>0</v>
      </c>
      <c r="V7" s="38">
        <v>0</v>
      </c>
      <c r="W7" s="31">
        <f t="shared" si="7"/>
        <v>0</v>
      </c>
      <c r="X7" s="38">
        <v>0</v>
      </c>
      <c r="Y7" s="31">
        <f t="shared" si="8"/>
        <v>0</v>
      </c>
      <c r="Z7" s="38">
        <v>0</v>
      </c>
      <c r="AA7" s="31">
        <f t="shared" si="9"/>
        <v>0</v>
      </c>
      <c r="AB7" s="38">
        <v>0</v>
      </c>
      <c r="AC7" s="62">
        <f t="shared" si="10"/>
        <v>0</v>
      </c>
      <c r="AD7" s="54">
        <f t="shared" si="11"/>
        <v>0</v>
      </c>
    </row>
    <row r="8" spans="1:30" x14ac:dyDescent="0.2">
      <c r="A8" s="20"/>
      <c r="B8" s="46" t="s">
        <v>14</v>
      </c>
      <c r="C8" s="27">
        <f>'Inversión Inicial'!C8+'Inversión Inicial'!D8+'Inversión Inicial'!E8+'Inversión Inicial'!G8</f>
        <v>0</v>
      </c>
      <c r="D8" s="30">
        <v>0</v>
      </c>
      <c r="E8" s="31">
        <f t="shared" si="12"/>
        <v>0</v>
      </c>
      <c r="F8" s="38">
        <v>0</v>
      </c>
      <c r="G8" s="31">
        <f t="shared" si="13"/>
        <v>0</v>
      </c>
      <c r="H8" s="38">
        <v>0</v>
      </c>
      <c r="I8" s="31">
        <f t="shared" si="0"/>
        <v>0</v>
      </c>
      <c r="J8" s="38">
        <v>0</v>
      </c>
      <c r="K8" s="31">
        <f t="shared" si="1"/>
        <v>0</v>
      </c>
      <c r="L8" s="38">
        <v>0</v>
      </c>
      <c r="M8" s="31">
        <f t="shared" si="2"/>
        <v>0</v>
      </c>
      <c r="N8" s="38">
        <v>0</v>
      </c>
      <c r="O8" s="31">
        <f t="shared" si="3"/>
        <v>0</v>
      </c>
      <c r="P8" s="38">
        <v>0</v>
      </c>
      <c r="Q8" s="31">
        <f t="shared" si="4"/>
        <v>0</v>
      </c>
      <c r="R8" s="38">
        <v>0</v>
      </c>
      <c r="S8" s="31">
        <f t="shared" si="5"/>
        <v>0</v>
      </c>
      <c r="T8" s="38">
        <v>0</v>
      </c>
      <c r="U8" s="31">
        <f t="shared" si="6"/>
        <v>0</v>
      </c>
      <c r="V8" s="38">
        <v>0</v>
      </c>
      <c r="W8" s="31">
        <f t="shared" si="7"/>
        <v>0</v>
      </c>
      <c r="X8" s="38">
        <v>0</v>
      </c>
      <c r="Y8" s="31">
        <f t="shared" si="8"/>
        <v>0</v>
      </c>
      <c r="Z8" s="38">
        <v>0</v>
      </c>
      <c r="AA8" s="31">
        <f t="shared" si="9"/>
        <v>0</v>
      </c>
      <c r="AB8" s="38">
        <v>0</v>
      </c>
      <c r="AC8" s="62">
        <f t="shared" si="10"/>
        <v>0</v>
      </c>
      <c r="AD8" s="54">
        <f t="shared" si="11"/>
        <v>0</v>
      </c>
    </row>
    <row r="9" spans="1:30" x14ac:dyDescent="0.2">
      <c r="A9" s="20"/>
      <c r="B9" s="46" t="s">
        <v>16</v>
      </c>
      <c r="C9" s="27">
        <f>'Inversión Inicial'!C9+'Inversión Inicial'!D9+'Inversión Inicial'!E9+'Inversión Inicial'!G9</f>
        <v>0</v>
      </c>
      <c r="D9" s="30">
        <v>0</v>
      </c>
      <c r="E9" s="31">
        <f t="shared" si="12"/>
        <v>0</v>
      </c>
      <c r="F9" s="38">
        <v>0</v>
      </c>
      <c r="G9" s="31">
        <f t="shared" si="13"/>
        <v>0</v>
      </c>
      <c r="H9" s="38">
        <v>0</v>
      </c>
      <c r="I9" s="31">
        <f t="shared" si="0"/>
        <v>0</v>
      </c>
      <c r="J9" s="38">
        <v>0</v>
      </c>
      <c r="K9" s="31">
        <f t="shared" si="1"/>
        <v>0</v>
      </c>
      <c r="L9" s="38">
        <v>0</v>
      </c>
      <c r="M9" s="31">
        <f t="shared" si="2"/>
        <v>0</v>
      </c>
      <c r="N9" s="38">
        <v>0</v>
      </c>
      <c r="O9" s="31">
        <f t="shared" si="3"/>
        <v>0</v>
      </c>
      <c r="P9" s="38">
        <v>0</v>
      </c>
      <c r="Q9" s="31">
        <f t="shared" si="4"/>
        <v>0</v>
      </c>
      <c r="R9" s="38">
        <v>0</v>
      </c>
      <c r="S9" s="31">
        <f t="shared" si="5"/>
        <v>0</v>
      </c>
      <c r="T9" s="38">
        <v>0</v>
      </c>
      <c r="U9" s="31">
        <f t="shared" si="6"/>
        <v>0</v>
      </c>
      <c r="V9" s="38">
        <v>0</v>
      </c>
      <c r="W9" s="31">
        <f t="shared" si="7"/>
        <v>0</v>
      </c>
      <c r="X9" s="38">
        <v>0</v>
      </c>
      <c r="Y9" s="31">
        <f t="shared" si="8"/>
        <v>0</v>
      </c>
      <c r="Z9" s="38">
        <v>0</v>
      </c>
      <c r="AA9" s="31">
        <f t="shared" si="9"/>
        <v>0</v>
      </c>
      <c r="AB9" s="38">
        <v>0</v>
      </c>
      <c r="AC9" s="62">
        <f t="shared" si="10"/>
        <v>0</v>
      </c>
      <c r="AD9" s="54">
        <f t="shared" si="11"/>
        <v>0</v>
      </c>
    </row>
    <row r="10" spans="1:30" x14ac:dyDescent="0.2">
      <c r="A10" s="20"/>
      <c r="B10" s="46" t="s">
        <v>17</v>
      </c>
      <c r="C10" s="27">
        <f>'Inversión Inicial'!C10+'Inversión Inicial'!D10+'Inversión Inicial'!E10+'Inversión Inicial'!G10</f>
        <v>0</v>
      </c>
      <c r="D10" s="30">
        <v>0</v>
      </c>
      <c r="E10" s="31">
        <f t="shared" si="12"/>
        <v>0</v>
      </c>
      <c r="F10" s="38">
        <v>0</v>
      </c>
      <c r="G10" s="31">
        <f t="shared" si="13"/>
        <v>0</v>
      </c>
      <c r="H10" s="38">
        <v>0</v>
      </c>
      <c r="I10" s="31">
        <f t="shared" si="0"/>
        <v>0</v>
      </c>
      <c r="J10" s="38">
        <v>0</v>
      </c>
      <c r="K10" s="31">
        <f t="shared" si="1"/>
        <v>0</v>
      </c>
      <c r="L10" s="38">
        <v>0</v>
      </c>
      <c r="M10" s="31">
        <f t="shared" si="2"/>
        <v>0</v>
      </c>
      <c r="N10" s="38">
        <v>0</v>
      </c>
      <c r="O10" s="31">
        <f t="shared" si="3"/>
        <v>0</v>
      </c>
      <c r="P10" s="38">
        <v>0</v>
      </c>
      <c r="Q10" s="31">
        <f t="shared" si="4"/>
        <v>0</v>
      </c>
      <c r="R10" s="38">
        <v>0</v>
      </c>
      <c r="S10" s="31">
        <f t="shared" si="5"/>
        <v>0</v>
      </c>
      <c r="T10" s="38">
        <v>0</v>
      </c>
      <c r="U10" s="31">
        <f t="shared" si="6"/>
        <v>0</v>
      </c>
      <c r="V10" s="38">
        <v>0</v>
      </c>
      <c r="W10" s="31">
        <f t="shared" si="7"/>
        <v>0</v>
      </c>
      <c r="X10" s="38">
        <v>0</v>
      </c>
      <c r="Y10" s="31">
        <f t="shared" si="8"/>
        <v>0</v>
      </c>
      <c r="Z10" s="38">
        <v>0</v>
      </c>
      <c r="AA10" s="31">
        <f t="shared" si="9"/>
        <v>0</v>
      </c>
      <c r="AB10" s="38">
        <v>0</v>
      </c>
      <c r="AC10" s="62">
        <f t="shared" si="10"/>
        <v>0</v>
      </c>
      <c r="AD10" s="54">
        <f t="shared" si="11"/>
        <v>0</v>
      </c>
    </row>
    <row r="11" spans="1:30" x14ac:dyDescent="0.2">
      <c r="A11" s="20"/>
      <c r="B11" s="46" t="s">
        <v>19</v>
      </c>
      <c r="C11" s="27">
        <f>'Inversión Inicial'!C11+'Inversión Inicial'!D11+'Inversión Inicial'!E11+'Inversión Inicial'!G11</f>
        <v>0</v>
      </c>
      <c r="D11" s="30">
        <v>0</v>
      </c>
      <c r="E11" s="31">
        <f t="shared" si="12"/>
        <v>0</v>
      </c>
      <c r="F11" s="38">
        <v>0</v>
      </c>
      <c r="G11" s="31">
        <f t="shared" si="13"/>
        <v>0</v>
      </c>
      <c r="H11" s="38">
        <v>0</v>
      </c>
      <c r="I11" s="31">
        <f t="shared" si="0"/>
        <v>0</v>
      </c>
      <c r="J11" s="38">
        <v>0</v>
      </c>
      <c r="K11" s="31">
        <f t="shared" si="1"/>
        <v>0</v>
      </c>
      <c r="L11" s="38">
        <v>0</v>
      </c>
      <c r="M11" s="31">
        <f t="shared" si="2"/>
        <v>0</v>
      </c>
      <c r="N11" s="38">
        <v>0</v>
      </c>
      <c r="O11" s="31">
        <f t="shared" si="3"/>
        <v>0</v>
      </c>
      <c r="P11" s="38">
        <v>0</v>
      </c>
      <c r="Q11" s="31">
        <f t="shared" si="4"/>
        <v>0</v>
      </c>
      <c r="R11" s="38">
        <v>0</v>
      </c>
      <c r="S11" s="31">
        <f t="shared" si="5"/>
        <v>0</v>
      </c>
      <c r="T11" s="38">
        <v>0</v>
      </c>
      <c r="U11" s="31">
        <f t="shared" si="6"/>
        <v>0</v>
      </c>
      <c r="V11" s="38">
        <v>0</v>
      </c>
      <c r="W11" s="31">
        <f t="shared" si="7"/>
        <v>0</v>
      </c>
      <c r="X11" s="38">
        <v>0</v>
      </c>
      <c r="Y11" s="31">
        <f t="shared" si="8"/>
        <v>0</v>
      </c>
      <c r="Z11" s="38">
        <v>0</v>
      </c>
      <c r="AA11" s="31">
        <f t="shared" si="9"/>
        <v>0</v>
      </c>
      <c r="AB11" s="38">
        <v>0</v>
      </c>
      <c r="AC11" s="62">
        <f t="shared" si="10"/>
        <v>0</v>
      </c>
      <c r="AD11" s="54">
        <f t="shared" si="11"/>
        <v>0</v>
      </c>
    </row>
    <row r="12" spans="1:30" x14ac:dyDescent="0.2">
      <c r="A12" s="20"/>
      <c r="B12" s="46" t="s">
        <v>21</v>
      </c>
      <c r="C12" s="27">
        <f>'Inversión Inicial'!C12+'Inversión Inicial'!D12+'Inversión Inicial'!E12+'Inversión Inicial'!G12</f>
        <v>0</v>
      </c>
      <c r="D12" s="30">
        <v>0</v>
      </c>
      <c r="E12" s="31">
        <f t="shared" si="12"/>
        <v>0</v>
      </c>
      <c r="F12" s="38">
        <v>0</v>
      </c>
      <c r="G12" s="31">
        <f t="shared" si="13"/>
        <v>0</v>
      </c>
      <c r="H12" s="38">
        <v>0</v>
      </c>
      <c r="I12" s="31">
        <f t="shared" si="0"/>
        <v>0</v>
      </c>
      <c r="J12" s="38">
        <v>0</v>
      </c>
      <c r="K12" s="31">
        <f t="shared" si="1"/>
        <v>0</v>
      </c>
      <c r="L12" s="38">
        <v>0</v>
      </c>
      <c r="M12" s="31">
        <f t="shared" si="2"/>
        <v>0</v>
      </c>
      <c r="N12" s="38">
        <v>0</v>
      </c>
      <c r="O12" s="31">
        <f t="shared" si="3"/>
        <v>0</v>
      </c>
      <c r="P12" s="38">
        <v>0</v>
      </c>
      <c r="Q12" s="31">
        <f t="shared" si="4"/>
        <v>0</v>
      </c>
      <c r="R12" s="38">
        <v>0</v>
      </c>
      <c r="S12" s="31">
        <f t="shared" si="5"/>
        <v>0</v>
      </c>
      <c r="T12" s="38">
        <v>0</v>
      </c>
      <c r="U12" s="31">
        <f t="shared" si="6"/>
        <v>0</v>
      </c>
      <c r="V12" s="38">
        <v>0</v>
      </c>
      <c r="W12" s="31">
        <f t="shared" si="7"/>
        <v>0</v>
      </c>
      <c r="X12" s="38">
        <v>0</v>
      </c>
      <c r="Y12" s="31">
        <f t="shared" si="8"/>
        <v>0</v>
      </c>
      <c r="Z12" s="38">
        <v>0</v>
      </c>
      <c r="AA12" s="31">
        <f t="shared" si="9"/>
        <v>0</v>
      </c>
      <c r="AB12" s="38">
        <v>0</v>
      </c>
      <c r="AC12" s="62">
        <f t="shared" si="10"/>
        <v>0</v>
      </c>
      <c r="AD12" s="54">
        <f t="shared" si="11"/>
        <v>0</v>
      </c>
    </row>
    <row r="13" spans="1:30" x14ac:dyDescent="0.2">
      <c r="A13" s="20"/>
      <c r="B13" s="46" t="s">
        <v>23</v>
      </c>
      <c r="C13" s="27">
        <f>'Inversión Inicial'!C13+'Inversión Inicial'!D13+'Inversión Inicial'!E13+'Inversión Inicial'!G13</f>
        <v>0</v>
      </c>
      <c r="D13" s="30">
        <v>0</v>
      </c>
      <c r="E13" s="31">
        <f t="shared" si="12"/>
        <v>0</v>
      </c>
      <c r="F13" s="38">
        <v>0</v>
      </c>
      <c r="G13" s="31">
        <f t="shared" si="13"/>
        <v>0</v>
      </c>
      <c r="H13" s="38">
        <v>0</v>
      </c>
      <c r="I13" s="31">
        <f t="shared" si="0"/>
        <v>0</v>
      </c>
      <c r="J13" s="38">
        <v>0</v>
      </c>
      <c r="K13" s="31">
        <f t="shared" si="1"/>
        <v>0</v>
      </c>
      <c r="L13" s="38">
        <v>0</v>
      </c>
      <c r="M13" s="31">
        <f t="shared" si="2"/>
        <v>0</v>
      </c>
      <c r="N13" s="38">
        <v>0</v>
      </c>
      <c r="O13" s="31">
        <f t="shared" si="3"/>
        <v>0</v>
      </c>
      <c r="P13" s="38">
        <v>0</v>
      </c>
      <c r="Q13" s="31">
        <f t="shared" si="4"/>
        <v>0</v>
      </c>
      <c r="R13" s="38">
        <v>0</v>
      </c>
      <c r="S13" s="31">
        <f t="shared" si="5"/>
        <v>0</v>
      </c>
      <c r="T13" s="38">
        <v>0</v>
      </c>
      <c r="U13" s="31">
        <f t="shared" si="6"/>
        <v>0</v>
      </c>
      <c r="V13" s="38">
        <v>0</v>
      </c>
      <c r="W13" s="31">
        <f t="shared" si="7"/>
        <v>0</v>
      </c>
      <c r="X13" s="38">
        <v>0</v>
      </c>
      <c r="Y13" s="31">
        <f t="shared" si="8"/>
        <v>0</v>
      </c>
      <c r="Z13" s="38">
        <v>0</v>
      </c>
      <c r="AA13" s="31">
        <f t="shared" si="9"/>
        <v>0</v>
      </c>
      <c r="AB13" s="38">
        <v>0</v>
      </c>
      <c r="AC13" s="62">
        <f t="shared" si="10"/>
        <v>0</v>
      </c>
      <c r="AD13" s="54">
        <f t="shared" si="11"/>
        <v>0</v>
      </c>
    </row>
    <row r="14" spans="1:30" x14ac:dyDescent="0.2">
      <c r="A14" s="20"/>
      <c r="B14" s="46" t="s">
        <v>25</v>
      </c>
      <c r="C14" s="27">
        <f>'Inversión Inicial'!C14+'Inversión Inicial'!D14+'Inversión Inicial'!E14+'Inversión Inicial'!G14</f>
        <v>0</v>
      </c>
      <c r="D14" s="30">
        <v>0</v>
      </c>
      <c r="E14" s="31">
        <f t="shared" si="12"/>
        <v>0</v>
      </c>
      <c r="F14" s="38">
        <v>0</v>
      </c>
      <c r="G14" s="31">
        <f t="shared" si="13"/>
        <v>0</v>
      </c>
      <c r="H14" s="38">
        <v>0</v>
      </c>
      <c r="I14" s="31">
        <f t="shared" si="0"/>
        <v>0</v>
      </c>
      <c r="J14" s="38">
        <v>0</v>
      </c>
      <c r="K14" s="31">
        <f t="shared" si="1"/>
        <v>0</v>
      </c>
      <c r="L14" s="38">
        <v>0</v>
      </c>
      <c r="M14" s="31">
        <f t="shared" si="2"/>
        <v>0</v>
      </c>
      <c r="N14" s="38">
        <v>0</v>
      </c>
      <c r="O14" s="31">
        <f t="shared" si="3"/>
        <v>0</v>
      </c>
      <c r="P14" s="38">
        <v>0</v>
      </c>
      <c r="Q14" s="31">
        <f t="shared" si="4"/>
        <v>0</v>
      </c>
      <c r="R14" s="38">
        <v>0</v>
      </c>
      <c r="S14" s="31">
        <f t="shared" si="5"/>
        <v>0</v>
      </c>
      <c r="T14" s="38">
        <v>0</v>
      </c>
      <c r="U14" s="31">
        <f t="shared" si="6"/>
        <v>0</v>
      </c>
      <c r="V14" s="38">
        <v>0</v>
      </c>
      <c r="W14" s="31">
        <f t="shared" si="7"/>
        <v>0</v>
      </c>
      <c r="X14" s="38">
        <v>0</v>
      </c>
      <c r="Y14" s="31">
        <f t="shared" si="8"/>
        <v>0</v>
      </c>
      <c r="Z14" s="38">
        <v>0</v>
      </c>
      <c r="AA14" s="31">
        <f t="shared" si="9"/>
        <v>0</v>
      </c>
      <c r="AB14" s="38">
        <v>0</v>
      </c>
      <c r="AC14" s="62">
        <f t="shared" si="10"/>
        <v>0</v>
      </c>
      <c r="AD14" s="54">
        <f t="shared" si="11"/>
        <v>0</v>
      </c>
    </row>
    <row r="15" spans="1:30" x14ac:dyDescent="0.2">
      <c r="A15" s="20"/>
      <c r="B15" s="46" t="s">
        <v>27</v>
      </c>
      <c r="C15" s="27">
        <f>'Inversión Inicial'!C15+'Inversión Inicial'!D15+'Inversión Inicial'!E15+'Inversión Inicial'!G15</f>
        <v>0</v>
      </c>
      <c r="D15" s="30">
        <v>0</v>
      </c>
      <c r="E15" s="31">
        <f t="shared" si="12"/>
        <v>0</v>
      </c>
      <c r="F15" s="38">
        <v>0</v>
      </c>
      <c r="G15" s="31">
        <f t="shared" si="13"/>
        <v>0</v>
      </c>
      <c r="H15" s="38">
        <v>0</v>
      </c>
      <c r="I15" s="31">
        <f t="shared" si="0"/>
        <v>0</v>
      </c>
      <c r="J15" s="38">
        <v>0</v>
      </c>
      <c r="K15" s="31">
        <f t="shared" si="1"/>
        <v>0</v>
      </c>
      <c r="L15" s="38">
        <v>0</v>
      </c>
      <c r="M15" s="31">
        <f t="shared" si="2"/>
        <v>0</v>
      </c>
      <c r="N15" s="38">
        <v>0</v>
      </c>
      <c r="O15" s="31">
        <f t="shared" si="3"/>
        <v>0</v>
      </c>
      <c r="P15" s="38">
        <v>0</v>
      </c>
      <c r="Q15" s="31">
        <f t="shared" si="4"/>
        <v>0</v>
      </c>
      <c r="R15" s="38">
        <v>0</v>
      </c>
      <c r="S15" s="31">
        <f t="shared" si="5"/>
        <v>0</v>
      </c>
      <c r="T15" s="38">
        <v>0</v>
      </c>
      <c r="U15" s="31">
        <f t="shared" si="6"/>
        <v>0</v>
      </c>
      <c r="V15" s="38">
        <v>0</v>
      </c>
      <c r="W15" s="31">
        <f t="shared" si="7"/>
        <v>0</v>
      </c>
      <c r="X15" s="38">
        <v>0</v>
      </c>
      <c r="Y15" s="31">
        <f t="shared" si="8"/>
        <v>0</v>
      </c>
      <c r="Z15" s="38">
        <v>0</v>
      </c>
      <c r="AA15" s="31">
        <f t="shared" si="9"/>
        <v>0</v>
      </c>
      <c r="AB15" s="38">
        <v>0</v>
      </c>
      <c r="AC15" s="62">
        <f t="shared" si="10"/>
        <v>0</v>
      </c>
      <c r="AD15" s="54">
        <f t="shared" si="11"/>
        <v>0</v>
      </c>
    </row>
    <row r="16" spans="1:30" x14ac:dyDescent="0.2">
      <c r="A16" s="20"/>
      <c r="B16" s="46" t="s">
        <v>33</v>
      </c>
      <c r="C16" s="27">
        <f>'Inversión Inicial'!C19+'Inversión Inicial'!D19+'Inversión Inicial'!E19+'Inversión Inicial'!G19</f>
        <v>0</v>
      </c>
      <c r="D16" s="30">
        <v>0</v>
      </c>
      <c r="E16" s="31">
        <f t="shared" si="12"/>
        <v>0</v>
      </c>
      <c r="F16" s="38">
        <v>0</v>
      </c>
      <c r="G16" s="31">
        <f t="shared" si="13"/>
        <v>0</v>
      </c>
      <c r="H16" s="38">
        <v>0</v>
      </c>
      <c r="I16" s="31">
        <f t="shared" si="0"/>
        <v>0</v>
      </c>
      <c r="J16" s="38">
        <v>0</v>
      </c>
      <c r="K16" s="31">
        <f t="shared" si="1"/>
        <v>0</v>
      </c>
      <c r="L16" s="38">
        <v>0</v>
      </c>
      <c r="M16" s="31">
        <f t="shared" si="2"/>
        <v>0</v>
      </c>
      <c r="N16" s="38">
        <v>0</v>
      </c>
      <c r="O16" s="31">
        <f t="shared" si="3"/>
        <v>0</v>
      </c>
      <c r="P16" s="38">
        <v>0</v>
      </c>
      <c r="Q16" s="31">
        <f t="shared" si="4"/>
        <v>0</v>
      </c>
      <c r="R16" s="38">
        <v>0</v>
      </c>
      <c r="S16" s="31">
        <f t="shared" si="5"/>
        <v>0</v>
      </c>
      <c r="T16" s="38">
        <v>0</v>
      </c>
      <c r="U16" s="31">
        <f t="shared" si="6"/>
        <v>0</v>
      </c>
      <c r="V16" s="38">
        <v>0</v>
      </c>
      <c r="W16" s="31">
        <f t="shared" si="7"/>
        <v>0</v>
      </c>
      <c r="X16" s="38">
        <v>0</v>
      </c>
      <c r="Y16" s="31">
        <f t="shared" si="8"/>
        <v>0</v>
      </c>
      <c r="Z16" s="38">
        <v>0</v>
      </c>
      <c r="AA16" s="31">
        <f t="shared" si="9"/>
        <v>0</v>
      </c>
      <c r="AB16" s="38">
        <v>0</v>
      </c>
      <c r="AC16" s="62">
        <f t="shared" si="10"/>
        <v>0</v>
      </c>
      <c r="AD16" s="54">
        <f t="shared" si="11"/>
        <v>0</v>
      </c>
    </row>
    <row r="17" spans="1:30" x14ac:dyDescent="0.2">
      <c r="A17" s="20"/>
      <c r="B17" s="46" t="s">
        <v>34</v>
      </c>
      <c r="C17" s="27">
        <f>'Inversión Inicial'!C20+'Inversión Inicial'!D20+'Inversión Inicial'!E20+'Inversión Inicial'!G20</f>
        <v>0</v>
      </c>
      <c r="D17" s="30">
        <v>0</v>
      </c>
      <c r="E17" s="31">
        <f t="shared" si="12"/>
        <v>0</v>
      </c>
      <c r="F17" s="38">
        <v>0</v>
      </c>
      <c r="G17" s="31">
        <f t="shared" si="13"/>
        <v>0</v>
      </c>
      <c r="H17" s="38">
        <v>0</v>
      </c>
      <c r="I17" s="31">
        <f t="shared" si="0"/>
        <v>0</v>
      </c>
      <c r="J17" s="38">
        <v>0</v>
      </c>
      <c r="K17" s="31">
        <f t="shared" si="1"/>
        <v>0</v>
      </c>
      <c r="L17" s="38">
        <v>0</v>
      </c>
      <c r="M17" s="31">
        <f t="shared" si="2"/>
        <v>0</v>
      </c>
      <c r="N17" s="38">
        <v>0</v>
      </c>
      <c r="O17" s="31">
        <f t="shared" si="3"/>
        <v>0</v>
      </c>
      <c r="P17" s="38">
        <v>0</v>
      </c>
      <c r="Q17" s="31">
        <f t="shared" si="4"/>
        <v>0</v>
      </c>
      <c r="R17" s="38">
        <v>0</v>
      </c>
      <c r="S17" s="31">
        <f t="shared" si="5"/>
        <v>0</v>
      </c>
      <c r="T17" s="38">
        <v>0</v>
      </c>
      <c r="U17" s="31">
        <f t="shared" si="6"/>
        <v>0</v>
      </c>
      <c r="V17" s="38">
        <v>0</v>
      </c>
      <c r="W17" s="31">
        <f t="shared" si="7"/>
        <v>0</v>
      </c>
      <c r="X17" s="38">
        <v>0</v>
      </c>
      <c r="Y17" s="31">
        <f t="shared" si="8"/>
        <v>0</v>
      </c>
      <c r="Z17" s="38">
        <v>0</v>
      </c>
      <c r="AA17" s="31">
        <f t="shared" si="9"/>
        <v>0</v>
      </c>
      <c r="AB17" s="38">
        <v>0</v>
      </c>
      <c r="AC17" s="62">
        <f t="shared" si="10"/>
        <v>0</v>
      </c>
      <c r="AD17" s="54">
        <f t="shared" si="11"/>
        <v>0</v>
      </c>
    </row>
    <row r="18" spans="1:30" x14ac:dyDescent="0.2">
      <c r="A18" s="20"/>
      <c r="B18" s="46" t="s">
        <v>35</v>
      </c>
      <c r="C18" s="27">
        <f>'Inversión Inicial'!C21+'Inversión Inicial'!D21+'Inversión Inicial'!E21+'Inversión Inicial'!G21</f>
        <v>0</v>
      </c>
      <c r="D18" s="30">
        <v>0</v>
      </c>
      <c r="E18" s="31">
        <f t="shared" si="12"/>
        <v>0</v>
      </c>
      <c r="F18" s="38">
        <v>0</v>
      </c>
      <c r="G18" s="31">
        <f t="shared" si="13"/>
        <v>0</v>
      </c>
      <c r="H18" s="38">
        <v>0</v>
      </c>
      <c r="I18" s="31">
        <f t="shared" si="0"/>
        <v>0</v>
      </c>
      <c r="J18" s="38">
        <v>0</v>
      </c>
      <c r="K18" s="31">
        <f t="shared" si="1"/>
        <v>0</v>
      </c>
      <c r="L18" s="38">
        <v>0</v>
      </c>
      <c r="M18" s="31">
        <f t="shared" si="2"/>
        <v>0</v>
      </c>
      <c r="N18" s="38">
        <v>0</v>
      </c>
      <c r="O18" s="31">
        <f t="shared" si="3"/>
        <v>0</v>
      </c>
      <c r="P18" s="38">
        <v>0</v>
      </c>
      <c r="Q18" s="31">
        <f t="shared" si="4"/>
        <v>0</v>
      </c>
      <c r="R18" s="38">
        <v>0</v>
      </c>
      <c r="S18" s="31">
        <f t="shared" si="5"/>
        <v>0</v>
      </c>
      <c r="T18" s="38">
        <v>0</v>
      </c>
      <c r="U18" s="31">
        <f t="shared" si="6"/>
        <v>0</v>
      </c>
      <c r="V18" s="38">
        <v>0</v>
      </c>
      <c r="W18" s="31">
        <f t="shared" si="7"/>
        <v>0</v>
      </c>
      <c r="X18" s="38">
        <v>0</v>
      </c>
      <c r="Y18" s="31">
        <f t="shared" si="8"/>
        <v>0</v>
      </c>
      <c r="Z18" s="38">
        <v>0</v>
      </c>
      <c r="AA18" s="31">
        <f t="shared" si="9"/>
        <v>0</v>
      </c>
      <c r="AB18" s="38">
        <v>0</v>
      </c>
      <c r="AC18" s="62">
        <f t="shared" si="10"/>
        <v>0</v>
      </c>
      <c r="AD18" s="54">
        <f t="shared" si="11"/>
        <v>0</v>
      </c>
    </row>
    <row r="19" spans="1:30" ht="48" x14ac:dyDescent="0.2">
      <c r="A19" s="20"/>
      <c r="B19" s="47" t="s">
        <v>36</v>
      </c>
      <c r="C19" s="27">
        <f>'Inversión Inicial'!C22+'Inversión Inicial'!E22+'Inversión Inicial'!G22</f>
        <v>0</v>
      </c>
      <c r="D19" s="30">
        <v>0</v>
      </c>
      <c r="E19" s="31">
        <f t="shared" si="12"/>
        <v>0</v>
      </c>
      <c r="F19" s="38">
        <v>0</v>
      </c>
      <c r="G19" s="31">
        <f t="shared" si="13"/>
        <v>0</v>
      </c>
      <c r="H19" s="38">
        <v>0</v>
      </c>
      <c r="I19" s="31">
        <f t="shared" si="0"/>
        <v>0</v>
      </c>
      <c r="J19" s="38">
        <v>0</v>
      </c>
      <c r="K19" s="31">
        <f t="shared" si="1"/>
        <v>0</v>
      </c>
      <c r="L19" s="38">
        <v>0</v>
      </c>
      <c r="M19" s="31">
        <f t="shared" si="2"/>
        <v>0</v>
      </c>
      <c r="N19" s="38">
        <v>0</v>
      </c>
      <c r="O19" s="31">
        <f t="shared" si="3"/>
        <v>0</v>
      </c>
      <c r="P19" s="38">
        <v>0</v>
      </c>
      <c r="Q19" s="31">
        <f t="shared" si="4"/>
        <v>0</v>
      </c>
      <c r="R19" s="38">
        <v>0</v>
      </c>
      <c r="S19" s="31">
        <f t="shared" si="5"/>
        <v>0</v>
      </c>
      <c r="T19" s="38">
        <v>0</v>
      </c>
      <c r="U19" s="31">
        <f t="shared" si="6"/>
        <v>0</v>
      </c>
      <c r="V19" s="38">
        <v>0</v>
      </c>
      <c r="W19" s="31">
        <f t="shared" si="7"/>
        <v>0</v>
      </c>
      <c r="X19" s="38">
        <v>0</v>
      </c>
      <c r="Y19" s="31">
        <f t="shared" si="8"/>
        <v>0</v>
      </c>
      <c r="Z19" s="38">
        <v>0</v>
      </c>
      <c r="AA19" s="31">
        <f t="shared" si="9"/>
        <v>0</v>
      </c>
      <c r="AB19" s="38">
        <v>0</v>
      </c>
      <c r="AC19" s="62">
        <f t="shared" si="10"/>
        <v>0</v>
      </c>
      <c r="AD19" s="54">
        <f t="shared" si="11"/>
        <v>0</v>
      </c>
    </row>
    <row r="20" spans="1:30" x14ac:dyDescent="0.2">
      <c r="A20" s="20"/>
      <c r="B20" s="46" t="s">
        <v>37</v>
      </c>
      <c r="C20" s="27">
        <f>'Inversión Inicial'!C23+'Inversión Inicial'!E23+'Inversión Inicial'!G23</f>
        <v>0</v>
      </c>
      <c r="D20" s="30">
        <v>0</v>
      </c>
      <c r="E20" s="31">
        <f t="shared" si="12"/>
        <v>0</v>
      </c>
      <c r="F20" s="38">
        <v>0</v>
      </c>
      <c r="G20" s="31">
        <f t="shared" si="13"/>
        <v>0</v>
      </c>
      <c r="H20" s="38">
        <v>0</v>
      </c>
      <c r="I20" s="31">
        <f t="shared" si="0"/>
        <v>0</v>
      </c>
      <c r="J20" s="38">
        <v>0</v>
      </c>
      <c r="K20" s="31">
        <f t="shared" si="1"/>
        <v>0</v>
      </c>
      <c r="L20" s="38">
        <v>0</v>
      </c>
      <c r="M20" s="31">
        <f t="shared" si="2"/>
        <v>0</v>
      </c>
      <c r="N20" s="38">
        <v>0</v>
      </c>
      <c r="O20" s="31">
        <f t="shared" si="3"/>
        <v>0</v>
      </c>
      <c r="P20" s="38">
        <v>0</v>
      </c>
      <c r="Q20" s="31">
        <f t="shared" si="4"/>
        <v>0</v>
      </c>
      <c r="R20" s="38">
        <v>0</v>
      </c>
      <c r="S20" s="31">
        <f t="shared" si="5"/>
        <v>0</v>
      </c>
      <c r="T20" s="38">
        <v>0</v>
      </c>
      <c r="U20" s="31">
        <f t="shared" si="6"/>
        <v>0</v>
      </c>
      <c r="V20" s="38">
        <v>0</v>
      </c>
      <c r="W20" s="31">
        <f t="shared" si="7"/>
        <v>0</v>
      </c>
      <c r="X20" s="38">
        <v>0</v>
      </c>
      <c r="Y20" s="31">
        <f t="shared" si="8"/>
        <v>0</v>
      </c>
      <c r="Z20" s="38">
        <v>0</v>
      </c>
      <c r="AA20" s="31">
        <f t="shared" si="9"/>
        <v>0</v>
      </c>
      <c r="AB20" s="38">
        <v>0</v>
      </c>
      <c r="AC20" s="62">
        <f t="shared" si="10"/>
        <v>0</v>
      </c>
      <c r="AD20" s="54">
        <f t="shared" si="11"/>
        <v>0</v>
      </c>
    </row>
    <row r="21" spans="1:30" ht="15.75" customHeight="1" x14ac:dyDescent="0.2">
      <c r="A21" s="20"/>
      <c r="B21" s="46" t="s">
        <v>38</v>
      </c>
      <c r="C21" s="27">
        <f>'Inversión Inicial'!C24+'Inversión Inicial'!D24+'Inversión Inicial'!E24+'Inversión Inicial'!G24</f>
        <v>0</v>
      </c>
      <c r="D21" s="30">
        <v>0</v>
      </c>
      <c r="E21" s="31">
        <f t="shared" si="12"/>
        <v>0</v>
      </c>
      <c r="F21" s="38">
        <v>0</v>
      </c>
      <c r="G21" s="31">
        <f t="shared" si="13"/>
        <v>0</v>
      </c>
      <c r="H21" s="38">
        <v>0</v>
      </c>
      <c r="I21" s="31">
        <f t="shared" si="0"/>
        <v>0</v>
      </c>
      <c r="J21" s="38">
        <v>0</v>
      </c>
      <c r="K21" s="31">
        <f t="shared" si="1"/>
        <v>0</v>
      </c>
      <c r="L21" s="38">
        <v>0</v>
      </c>
      <c r="M21" s="31">
        <f t="shared" si="2"/>
        <v>0</v>
      </c>
      <c r="N21" s="38">
        <v>0</v>
      </c>
      <c r="O21" s="31">
        <f t="shared" si="3"/>
        <v>0</v>
      </c>
      <c r="P21" s="38">
        <v>0</v>
      </c>
      <c r="Q21" s="31">
        <f t="shared" si="4"/>
        <v>0</v>
      </c>
      <c r="R21" s="38">
        <v>0</v>
      </c>
      <c r="S21" s="31">
        <f t="shared" si="5"/>
        <v>0</v>
      </c>
      <c r="T21" s="38">
        <v>0</v>
      </c>
      <c r="U21" s="31">
        <f t="shared" si="6"/>
        <v>0</v>
      </c>
      <c r="V21" s="38">
        <v>0</v>
      </c>
      <c r="W21" s="31">
        <f t="shared" si="7"/>
        <v>0</v>
      </c>
      <c r="X21" s="38">
        <v>0</v>
      </c>
      <c r="Y21" s="31">
        <f t="shared" si="8"/>
        <v>0</v>
      </c>
      <c r="Z21" s="38">
        <v>0</v>
      </c>
      <c r="AA21" s="31">
        <f t="shared" si="9"/>
        <v>0</v>
      </c>
      <c r="AB21" s="38">
        <v>0</v>
      </c>
      <c r="AC21" s="62">
        <f t="shared" si="10"/>
        <v>0</v>
      </c>
      <c r="AD21" s="54">
        <f t="shared" si="11"/>
        <v>0</v>
      </c>
    </row>
    <row r="22" spans="1:30" ht="15.75" customHeight="1" x14ac:dyDescent="0.2">
      <c r="A22" s="20"/>
      <c r="B22" s="46" t="s">
        <v>39</v>
      </c>
      <c r="C22" s="27">
        <f>'Inversión Inicial'!C25+'Inversión Inicial'!E25</f>
        <v>0</v>
      </c>
      <c r="D22" s="30">
        <v>0</v>
      </c>
      <c r="E22" s="31">
        <f t="shared" si="12"/>
        <v>0</v>
      </c>
      <c r="F22" s="38">
        <v>0</v>
      </c>
      <c r="G22" s="31">
        <f t="shared" si="13"/>
        <v>0</v>
      </c>
      <c r="H22" s="38">
        <v>0</v>
      </c>
      <c r="I22" s="31">
        <f t="shared" si="0"/>
        <v>0</v>
      </c>
      <c r="J22" s="38">
        <v>0</v>
      </c>
      <c r="K22" s="31">
        <f t="shared" si="1"/>
        <v>0</v>
      </c>
      <c r="L22" s="38">
        <v>0</v>
      </c>
      <c r="M22" s="31">
        <f t="shared" si="2"/>
        <v>0</v>
      </c>
      <c r="N22" s="38">
        <v>0</v>
      </c>
      <c r="O22" s="31">
        <f t="shared" si="3"/>
        <v>0</v>
      </c>
      <c r="P22" s="38">
        <v>0</v>
      </c>
      <c r="Q22" s="31">
        <f t="shared" si="4"/>
        <v>0</v>
      </c>
      <c r="R22" s="38">
        <v>0</v>
      </c>
      <c r="S22" s="31">
        <f t="shared" si="5"/>
        <v>0</v>
      </c>
      <c r="T22" s="38">
        <v>0</v>
      </c>
      <c r="U22" s="31">
        <f t="shared" si="6"/>
        <v>0</v>
      </c>
      <c r="V22" s="38">
        <v>0</v>
      </c>
      <c r="W22" s="31">
        <f t="shared" si="7"/>
        <v>0</v>
      </c>
      <c r="X22" s="38">
        <v>0</v>
      </c>
      <c r="Y22" s="31">
        <f t="shared" si="8"/>
        <v>0</v>
      </c>
      <c r="Z22" s="38">
        <v>0</v>
      </c>
      <c r="AA22" s="31">
        <f t="shared" si="9"/>
        <v>0</v>
      </c>
      <c r="AB22" s="38">
        <v>0</v>
      </c>
      <c r="AC22" s="62">
        <f t="shared" si="10"/>
        <v>0</v>
      </c>
      <c r="AD22" s="54">
        <f t="shared" si="11"/>
        <v>0</v>
      </c>
    </row>
    <row r="23" spans="1:30" ht="15.75" customHeight="1" x14ac:dyDescent="0.2">
      <c r="A23" s="20"/>
      <c r="B23" s="47" t="s">
        <v>42</v>
      </c>
      <c r="C23" s="27">
        <f>'Inversión Inicial'!C28+'Inversión Inicial'!D28+'Inversión Inicial'!E28+'Inversión Inicial'!G28</f>
        <v>0</v>
      </c>
      <c r="D23" s="30">
        <v>0</v>
      </c>
      <c r="E23" s="31">
        <f t="shared" si="12"/>
        <v>0</v>
      </c>
      <c r="F23" s="38">
        <v>0</v>
      </c>
      <c r="G23" s="31">
        <f t="shared" si="13"/>
        <v>0</v>
      </c>
      <c r="H23" s="38">
        <v>0</v>
      </c>
      <c r="I23" s="31">
        <f t="shared" si="0"/>
        <v>0</v>
      </c>
      <c r="J23" s="38">
        <v>0</v>
      </c>
      <c r="K23" s="31">
        <f t="shared" si="1"/>
        <v>0</v>
      </c>
      <c r="L23" s="38">
        <v>0</v>
      </c>
      <c r="M23" s="31">
        <f t="shared" si="2"/>
        <v>0</v>
      </c>
      <c r="N23" s="38">
        <v>0</v>
      </c>
      <c r="O23" s="31">
        <f t="shared" si="3"/>
        <v>0</v>
      </c>
      <c r="P23" s="38">
        <v>0</v>
      </c>
      <c r="Q23" s="31">
        <f t="shared" si="4"/>
        <v>0</v>
      </c>
      <c r="R23" s="38">
        <v>0</v>
      </c>
      <c r="S23" s="31">
        <f t="shared" si="5"/>
        <v>0</v>
      </c>
      <c r="T23" s="38">
        <v>0</v>
      </c>
      <c r="U23" s="31">
        <f t="shared" si="6"/>
        <v>0</v>
      </c>
      <c r="V23" s="38">
        <v>0</v>
      </c>
      <c r="W23" s="31">
        <f t="shared" si="7"/>
        <v>0</v>
      </c>
      <c r="X23" s="38">
        <v>0</v>
      </c>
      <c r="Y23" s="31">
        <f t="shared" si="8"/>
        <v>0</v>
      </c>
      <c r="Z23" s="38">
        <v>0</v>
      </c>
      <c r="AA23" s="31">
        <f t="shared" si="9"/>
        <v>0</v>
      </c>
      <c r="AB23" s="38">
        <v>0</v>
      </c>
      <c r="AC23" s="62">
        <f t="shared" si="10"/>
        <v>0</v>
      </c>
      <c r="AD23" s="54">
        <f t="shared" si="11"/>
        <v>0</v>
      </c>
    </row>
    <row r="24" spans="1:30" ht="15.75" customHeight="1" thickBot="1" x14ac:dyDescent="0.25">
      <c r="A24" s="20"/>
      <c r="B24" s="48" t="s">
        <v>28</v>
      </c>
      <c r="C24" s="28">
        <f>'Inversión Inicial'!C16+'Inversión Inicial'!D16+'Inversión Inicial'!E16+'Inversión Inicial'!G16</f>
        <v>0</v>
      </c>
      <c r="D24" s="30">
        <v>0</v>
      </c>
      <c r="E24" s="31">
        <f t="shared" si="12"/>
        <v>0</v>
      </c>
      <c r="F24" s="38">
        <v>0</v>
      </c>
      <c r="G24" s="60">
        <f t="shared" si="13"/>
        <v>0</v>
      </c>
      <c r="H24" s="38">
        <v>0</v>
      </c>
      <c r="I24" s="60">
        <f t="shared" si="0"/>
        <v>0</v>
      </c>
      <c r="J24" s="38">
        <v>0</v>
      </c>
      <c r="K24" s="60">
        <f t="shared" si="1"/>
        <v>0</v>
      </c>
      <c r="L24" s="38">
        <v>0</v>
      </c>
      <c r="M24" s="60">
        <f t="shared" si="2"/>
        <v>0</v>
      </c>
      <c r="N24" s="38">
        <v>0</v>
      </c>
      <c r="O24" s="60">
        <f t="shared" si="3"/>
        <v>0</v>
      </c>
      <c r="P24" s="38">
        <v>0</v>
      </c>
      <c r="Q24" s="60">
        <f t="shared" si="4"/>
        <v>0</v>
      </c>
      <c r="R24" s="38">
        <v>0</v>
      </c>
      <c r="S24" s="60">
        <f t="shared" si="5"/>
        <v>0</v>
      </c>
      <c r="T24" s="38">
        <v>0</v>
      </c>
      <c r="U24" s="60">
        <f t="shared" si="6"/>
        <v>0</v>
      </c>
      <c r="V24" s="38">
        <v>0</v>
      </c>
      <c r="W24" s="60">
        <f t="shared" si="7"/>
        <v>0</v>
      </c>
      <c r="X24" s="38">
        <v>0</v>
      </c>
      <c r="Y24" s="60">
        <f t="shared" si="8"/>
        <v>0</v>
      </c>
      <c r="Z24" s="38">
        <v>0</v>
      </c>
      <c r="AA24" s="60">
        <f t="shared" si="9"/>
        <v>0</v>
      </c>
      <c r="AB24" s="38">
        <v>0</v>
      </c>
      <c r="AC24" s="63">
        <f t="shared" si="10"/>
        <v>0</v>
      </c>
      <c r="AD24" s="54">
        <f t="shared" si="11"/>
        <v>0</v>
      </c>
    </row>
    <row r="25" spans="1:30" ht="15.75" customHeight="1" thickTop="1" thickBot="1" x14ac:dyDescent="0.25">
      <c r="B25" s="26" t="s">
        <v>8</v>
      </c>
      <c r="C25" s="29">
        <f>SUM(C6:C24)</f>
        <v>0</v>
      </c>
      <c r="D25" s="26"/>
      <c r="E25" s="32">
        <f>SUM(E6:E24)</f>
        <v>0</v>
      </c>
      <c r="F25" s="26"/>
      <c r="G25" s="32">
        <f>SUM(G6:G24)</f>
        <v>0</v>
      </c>
      <c r="H25" s="26"/>
      <c r="I25" s="56">
        <f>SUM(I6:I24)</f>
        <v>0</v>
      </c>
      <c r="J25" s="57"/>
      <c r="K25" s="32">
        <f>SUM(K6:K24)</f>
        <v>0</v>
      </c>
      <c r="L25" s="26"/>
      <c r="M25" s="32">
        <f>SUM(M6:M24)</f>
        <v>0</v>
      </c>
      <c r="N25" s="58"/>
      <c r="O25" s="59">
        <f>SUM(O6:O24)</f>
        <v>0</v>
      </c>
      <c r="P25" s="26"/>
      <c r="Q25" s="32">
        <f>SUM(Q6:Q24)</f>
        <v>0</v>
      </c>
      <c r="R25" s="26"/>
      <c r="S25" s="56">
        <f>SUM(S6:S24)</f>
        <v>0</v>
      </c>
      <c r="T25" s="57"/>
      <c r="U25" s="32">
        <f>SUM(U6:U24)</f>
        <v>0</v>
      </c>
      <c r="V25" s="26"/>
      <c r="W25" s="56">
        <f>SUM(W6:W24)</f>
        <v>0</v>
      </c>
      <c r="X25" s="57"/>
      <c r="Y25" s="32">
        <f>SUM(Y6:Y24)</f>
        <v>0</v>
      </c>
      <c r="Z25" s="26"/>
      <c r="AA25" s="32">
        <f>SUM(AA6:AA24)</f>
        <v>0</v>
      </c>
      <c r="AB25" s="26"/>
      <c r="AC25" s="56">
        <f>SUM(AC6:AC24)</f>
        <v>0</v>
      </c>
      <c r="AD25" s="55">
        <f t="shared" si="11"/>
        <v>0</v>
      </c>
    </row>
    <row r="26" spans="1:30" ht="15.75" customHeight="1" x14ac:dyDescent="0.2">
      <c r="C26" s="18"/>
      <c r="E26" s="21"/>
    </row>
    <row r="27" spans="1:30" ht="15.75" customHeight="1" x14ac:dyDescent="0.2">
      <c r="B27" s="23" t="s">
        <v>46</v>
      </c>
      <c r="C27" s="24"/>
      <c r="D27" s="25"/>
    </row>
    <row r="28" spans="1:30" ht="15.75" customHeight="1" x14ac:dyDescent="0.2">
      <c r="B28" s="22"/>
      <c r="C28" s="18"/>
      <c r="I28" s="21"/>
    </row>
    <row r="29" spans="1:30" ht="15.75" customHeight="1" x14ac:dyDescent="0.2">
      <c r="B29" s="22"/>
      <c r="C29" s="18"/>
    </row>
    <row r="30" spans="1:30" ht="15.75" customHeight="1" x14ac:dyDescent="0.2">
      <c r="C30" s="18"/>
    </row>
    <row r="31" spans="1:30" ht="15.75" customHeight="1" x14ac:dyDescent="0.2">
      <c r="C31" s="18"/>
    </row>
    <row r="32" spans="1:30" ht="15.75" customHeight="1" x14ac:dyDescent="0.2">
      <c r="C32" s="18"/>
    </row>
    <row r="33" spans="3:3" ht="15.75" customHeight="1" x14ac:dyDescent="0.2">
      <c r="C33" s="18"/>
    </row>
    <row r="34" spans="3:3" ht="15.75" customHeight="1" x14ac:dyDescent="0.2">
      <c r="C34" s="18"/>
    </row>
    <row r="35" spans="3:3" ht="15.75" customHeight="1" x14ac:dyDescent="0.2">
      <c r="C35" s="18"/>
    </row>
    <row r="36" spans="3:3" ht="15.75" customHeight="1" x14ac:dyDescent="0.2">
      <c r="C36" s="18"/>
    </row>
    <row r="37" spans="3:3" ht="15.75" customHeight="1" x14ac:dyDescent="0.2">
      <c r="C37" s="18"/>
    </row>
    <row r="38" spans="3:3" ht="15.75" customHeight="1" x14ac:dyDescent="0.2">
      <c r="C38" s="18"/>
    </row>
    <row r="39" spans="3:3" ht="15.75" customHeight="1" x14ac:dyDescent="0.2">
      <c r="C39" s="18"/>
    </row>
    <row r="40" spans="3:3" ht="15.75" customHeight="1" x14ac:dyDescent="0.2">
      <c r="C40" s="18"/>
    </row>
    <row r="41" spans="3:3" ht="15.75" customHeight="1" x14ac:dyDescent="0.2">
      <c r="C41" s="18"/>
    </row>
    <row r="42" spans="3:3" ht="15.75" customHeight="1" x14ac:dyDescent="0.2">
      <c r="C42" s="18"/>
    </row>
    <row r="43" spans="3:3" ht="15.75" customHeight="1" x14ac:dyDescent="0.2">
      <c r="C43" s="18"/>
    </row>
    <row r="44" spans="3:3" ht="15.75" customHeight="1" x14ac:dyDescent="0.2">
      <c r="C44" s="18"/>
    </row>
    <row r="45" spans="3:3" ht="15.75" customHeight="1" x14ac:dyDescent="0.2">
      <c r="C45" s="18"/>
    </row>
    <row r="46" spans="3:3" ht="15.75" customHeight="1" x14ac:dyDescent="0.2">
      <c r="C46" s="18"/>
    </row>
    <row r="47" spans="3:3" ht="15.75" customHeight="1" x14ac:dyDescent="0.2">
      <c r="C47" s="18"/>
    </row>
    <row r="48" spans="3:3" ht="15.75" customHeight="1" x14ac:dyDescent="0.2">
      <c r="C48" s="18"/>
    </row>
    <row r="49" spans="3:3" ht="15.75" customHeight="1" x14ac:dyDescent="0.2">
      <c r="C49" s="18"/>
    </row>
    <row r="50" spans="3:3" ht="15.75" customHeight="1" x14ac:dyDescent="0.2">
      <c r="C50" s="18"/>
    </row>
    <row r="51" spans="3:3" ht="15.75" customHeight="1" x14ac:dyDescent="0.2">
      <c r="C51" s="18"/>
    </row>
    <row r="52" spans="3:3" ht="15.75" customHeight="1" x14ac:dyDescent="0.2">
      <c r="C52" s="18"/>
    </row>
    <row r="53" spans="3:3" ht="15.75" customHeight="1" x14ac:dyDescent="0.2">
      <c r="C53" s="18"/>
    </row>
    <row r="54" spans="3:3" ht="15.75" customHeight="1" x14ac:dyDescent="0.2">
      <c r="C54" s="18"/>
    </row>
    <row r="55" spans="3:3" ht="15.75" customHeight="1" x14ac:dyDescent="0.2">
      <c r="C55" s="18"/>
    </row>
    <row r="56" spans="3:3" ht="15.75" customHeight="1" x14ac:dyDescent="0.2">
      <c r="C56" s="18"/>
    </row>
    <row r="57" spans="3:3" ht="15.75" customHeight="1" x14ac:dyDescent="0.2">
      <c r="C57" s="18"/>
    </row>
    <row r="58" spans="3:3" ht="15.75" customHeight="1" x14ac:dyDescent="0.2">
      <c r="C58" s="18"/>
    </row>
    <row r="59" spans="3:3" ht="15.75" customHeight="1" x14ac:dyDescent="0.2">
      <c r="C59" s="18"/>
    </row>
    <row r="60" spans="3:3" ht="15.75" customHeight="1" x14ac:dyDescent="0.2">
      <c r="C60" s="18"/>
    </row>
    <row r="61" spans="3:3" ht="15.75" customHeight="1" x14ac:dyDescent="0.2">
      <c r="C61" s="18"/>
    </row>
    <row r="62" spans="3:3" ht="15.75" customHeight="1" x14ac:dyDescent="0.2">
      <c r="C62" s="18"/>
    </row>
    <row r="63" spans="3:3" ht="15.75" customHeight="1" x14ac:dyDescent="0.2">
      <c r="C63" s="18"/>
    </row>
    <row r="64" spans="3:3" ht="15.75" customHeight="1" x14ac:dyDescent="0.2">
      <c r="C64" s="18"/>
    </row>
    <row r="65" spans="3:3" ht="15.75" customHeight="1" x14ac:dyDescent="0.2">
      <c r="C65" s="18"/>
    </row>
    <row r="66" spans="3:3" ht="15.75" customHeight="1" x14ac:dyDescent="0.2">
      <c r="C66" s="18"/>
    </row>
    <row r="67" spans="3:3" ht="15.75" customHeight="1" x14ac:dyDescent="0.2">
      <c r="C67" s="18"/>
    </row>
    <row r="68" spans="3:3" ht="15.75" customHeight="1" x14ac:dyDescent="0.2">
      <c r="C68" s="18"/>
    </row>
    <row r="69" spans="3:3" ht="15.75" customHeight="1" x14ac:dyDescent="0.2">
      <c r="C69" s="18"/>
    </row>
    <row r="70" spans="3:3" ht="15.75" customHeight="1" x14ac:dyDescent="0.2">
      <c r="C70" s="18"/>
    </row>
    <row r="71" spans="3:3" ht="15.75" customHeight="1" x14ac:dyDescent="0.2">
      <c r="C71" s="18"/>
    </row>
    <row r="72" spans="3:3" ht="15.75" customHeight="1" x14ac:dyDescent="0.2">
      <c r="C72" s="18"/>
    </row>
    <row r="73" spans="3:3" ht="15.75" customHeight="1" x14ac:dyDescent="0.2">
      <c r="C73" s="18"/>
    </row>
    <row r="74" spans="3:3" ht="15.75" customHeight="1" x14ac:dyDescent="0.2">
      <c r="C74" s="18"/>
    </row>
    <row r="75" spans="3:3" ht="15.75" customHeight="1" x14ac:dyDescent="0.2">
      <c r="C75" s="18"/>
    </row>
    <row r="76" spans="3:3" ht="15.75" customHeight="1" x14ac:dyDescent="0.2">
      <c r="C76" s="18"/>
    </row>
    <row r="77" spans="3:3" ht="15.75" customHeight="1" x14ac:dyDescent="0.2">
      <c r="C77" s="18"/>
    </row>
    <row r="78" spans="3:3" ht="15.75" customHeight="1" x14ac:dyDescent="0.2">
      <c r="C78" s="18"/>
    </row>
    <row r="79" spans="3:3" ht="15.75" customHeight="1" x14ac:dyDescent="0.2">
      <c r="C79" s="18"/>
    </row>
    <row r="80" spans="3:3" ht="15.75" customHeight="1" x14ac:dyDescent="0.2">
      <c r="C80" s="18"/>
    </row>
    <row r="81" spans="3:3" ht="15.75" customHeight="1" x14ac:dyDescent="0.2">
      <c r="C81" s="18"/>
    </row>
    <row r="82" spans="3:3" ht="15.75" customHeight="1" x14ac:dyDescent="0.2">
      <c r="C82" s="18"/>
    </row>
    <row r="83" spans="3:3" ht="15.75" customHeight="1" x14ac:dyDescent="0.2">
      <c r="C83" s="18"/>
    </row>
    <row r="84" spans="3:3" ht="15.75" customHeight="1" x14ac:dyDescent="0.2">
      <c r="C84" s="18"/>
    </row>
    <row r="85" spans="3:3" ht="15.75" customHeight="1" x14ac:dyDescent="0.2">
      <c r="C85" s="18"/>
    </row>
    <row r="86" spans="3:3" ht="15.75" customHeight="1" x14ac:dyDescent="0.2">
      <c r="C86" s="18"/>
    </row>
    <row r="87" spans="3:3" ht="15.75" customHeight="1" x14ac:dyDescent="0.2">
      <c r="C87" s="18"/>
    </row>
    <row r="88" spans="3:3" ht="15.75" customHeight="1" x14ac:dyDescent="0.2">
      <c r="C88" s="18"/>
    </row>
    <row r="89" spans="3:3" ht="15.75" customHeight="1" x14ac:dyDescent="0.2">
      <c r="C89" s="18"/>
    </row>
    <row r="90" spans="3:3" ht="15.75" customHeight="1" x14ac:dyDescent="0.2">
      <c r="C90" s="18"/>
    </row>
    <row r="91" spans="3:3" ht="15.75" customHeight="1" x14ac:dyDescent="0.2">
      <c r="C91" s="18"/>
    </row>
    <row r="92" spans="3:3" ht="15.75" customHeight="1" x14ac:dyDescent="0.2">
      <c r="C92" s="18"/>
    </row>
    <row r="93" spans="3:3" ht="15.75" customHeight="1" x14ac:dyDescent="0.2">
      <c r="C93" s="18"/>
    </row>
    <row r="94" spans="3:3" ht="15.75" customHeight="1" x14ac:dyDescent="0.2">
      <c r="C94" s="18"/>
    </row>
    <row r="95" spans="3:3" ht="15.75" customHeight="1" x14ac:dyDescent="0.2">
      <c r="C95" s="18"/>
    </row>
    <row r="96" spans="3:3" ht="15.75" customHeight="1" x14ac:dyDescent="0.2">
      <c r="C96" s="18"/>
    </row>
    <row r="97" spans="3:3" ht="15.75" customHeight="1" x14ac:dyDescent="0.2">
      <c r="C97" s="18"/>
    </row>
    <row r="98" spans="3:3" ht="15.75" customHeight="1" x14ac:dyDescent="0.2">
      <c r="C98" s="18"/>
    </row>
    <row r="99" spans="3:3" ht="15.75" customHeight="1" x14ac:dyDescent="0.2">
      <c r="C99" s="18"/>
    </row>
    <row r="100" spans="3:3" ht="15.75" customHeight="1" x14ac:dyDescent="0.2">
      <c r="C100" s="18"/>
    </row>
    <row r="101" spans="3:3" ht="15.75" customHeight="1" x14ac:dyDescent="0.2">
      <c r="C101" s="18"/>
    </row>
    <row r="102" spans="3:3" ht="15.75" customHeight="1" x14ac:dyDescent="0.2">
      <c r="C102" s="18"/>
    </row>
    <row r="103" spans="3:3" ht="15.75" customHeight="1" x14ac:dyDescent="0.2">
      <c r="C103" s="18"/>
    </row>
    <row r="104" spans="3:3" ht="15.75" customHeight="1" x14ac:dyDescent="0.2">
      <c r="C104" s="18"/>
    </row>
    <row r="105" spans="3:3" ht="15.75" customHeight="1" x14ac:dyDescent="0.2">
      <c r="C105" s="18"/>
    </row>
    <row r="106" spans="3:3" ht="15.75" customHeight="1" x14ac:dyDescent="0.2">
      <c r="C106" s="18"/>
    </row>
    <row r="107" spans="3:3" ht="15.75" customHeight="1" x14ac:dyDescent="0.2">
      <c r="C107" s="18"/>
    </row>
    <row r="108" spans="3:3" ht="15.75" customHeight="1" x14ac:dyDescent="0.2">
      <c r="C108" s="18"/>
    </row>
    <row r="109" spans="3:3" ht="15.75" customHeight="1" x14ac:dyDescent="0.2">
      <c r="C109" s="18"/>
    </row>
    <row r="110" spans="3:3" ht="15.75" customHeight="1" x14ac:dyDescent="0.2">
      <c r="C110" s="18"/>
    </row>
    <row r="111" spans="3:3" ht="15.75" customHeight="1" x14ac:dyDescent="0.2">
      <c r="C111" s="18"/>
    </row>
    <row r="112" spans="3:3" ht="15.75" customHeight="1" x14ac:dyDescent="0.2">
      <c r="C112" s="18"/>
    </row>
    <row r="113" spans="3:3" ht="15.75" customHeight="1" x14ac:dyDescent="0.2">
      <c r="C113" s="18"/>
    </row>
    <row r="114" spans="3:3" ht="15.75" customHeight="1" x14ac:dyDescent="0.2">
      <c r="C114" s="18"/>
    </row>
    <row r="115" spans="3:3" ht="15.75" customHeight="1" x14ac:dyDescent="0.2">
      <c r="C115" s="18"/>
    </row>
    <row r="116" spans="3:3" ht="15.75" customHeight="1" x14ac:dyDescent="0.2">
      <c r="C116" s="18"/>
    </row>
    <row r="117" spans="3:3" ht="15.75" customHeight="1" x14ac:dyDescent="0.2">
      <c r="C117" s="18"/>
    </row>
    <row r="118" spans="3:3" ht="15.75" customHeight="1" x14ac:dyDescent="0.2">
      <c r="C118" s="18"/>
    </row>
    <row r="119" spans="3:3" ht="15.75" customHeight="1" x14ac:dyDescent="0.2">
      <c r="C119" s="18"/>
    </row>
    <row r="120" spans="3:3" ht="15.75" customHeight="1" x14ac:dyDescent="0.2">
      <c r="C120" s="18"/>
    </row>
    <row r="121" spans="3:3" ht="15.75" customHeight="1" x14ac:dyDescent="0.2">
      <c r="C121" s="18"/>
    </row>
    <row r="122" spans="3:3" ht="15.75" customHeight="1" x14ac:dyDescent="0.2">
      <c r="C122" s="18"/>
    </row>
    <row r="123" spans="3:3" ht="15.75" customHeight="1" x14ac:dyDescent="0.2">
      <c r="C123" s="18"/>
    </row>
    <row r="124" spans="3:3" ht="15.75" customHeight="1" x14ac:dyDescent="0.2">
      <c r="C124" s="18"/>
    </row>
    <row r="125" spans="3:3" ht="15.75" customHeight="1" x14ac:dyDescent="0.2">
      <c r="C125" s="18"/>
    </row>
    <row r="126" spans="3:3" ht="15.75" customHeight="1" x14ac:dyDescent="0.2">
      <c r="C126" s="18"/>
    </row>
    <row r="127" spans="3:3" ht="15.75" customHeight="1" x14ac:dyDescent="0.2">
      <c r="C127" s="18"/>
    </row>
    <row r="128" spans="3:3" ht="15.75" customHeight="1" x14ac:dyDescent="0.2">
      <c r="C128" s="18"/>
    </row>
    <row r="129" spans="3:3" ht="15.75" customHeight="1" x14ac:dyDescent="0.2">
      <c r="C129" s="18"/>
    </row>
    <row r="130" spans="3:3" ht="15.75" customHeight="1" x14ac:dyDescent="0.2">
      <c r="C130" s="18"/>
    </row>
    <row r="131" spans="3:3" ht="15.75" customHeight="1" x14ac:dyDescent="0.2">
      <c r="C131" s="18"/>
    </row>
    <row r="132" spans="3:3" ht="15.75" customHeight="1" x14ac:dyDescent="0.2">
      <c r="C132" s="18"/>
    </row>
    <row r="133" spans="3:3" ht="15.75" customHeight="1" x14ac:dyDescent="0.2">
      <c r="C133" s="18"/>
    </row>
    <row r="134" spans="3:3" ht="15.75" customHeight="1" x14ac:dyDescent="0.2">
      <c r="C134" s="18"/>
    </row>
    <row r="135" spans="3:3" ht="15.75" customHeight="1" x14ac:dyDescent="0.2">
      <c r="C135" s="18"/>
    </row>
    <row r="136" spans="3:3" ht="15.75" customHeight="1" x14ac:dyDescent="0.2">
      <c r="C136" s="18"/>
    </row>
    <row r="137" spans="3:3" ht="15.75" customHeight="1" x14ac:dyDescent="0.2">
      <c r="C137" s="18"/>
    </row>
    <row r="138" spans="3:3" ht="15.75" customHeight="1" x14ac:dyDescent="0.2">
      <c r="C138" s="18"/>
    </row>
    <row r="139" spans="3:3" ht="15.75" customHeight="1" x14ac:dyDescent="0.2">
      <c r="C139" s="18"/>
    </row>
    <row r="140" spans="3:3" ht="15.75" customHeight="1" x14ac:dyDescent="0.2">
      <c r="C140" s="18"/>
    </row>
    <row r="141" spans="3:3" ht="15.75" customHeight="1" x14ac:dyDescent="0.2">
      <c r="C141" s="18"/>
    </row>
    <row r="142" spans="3:3" ht="15.75" customHeight="1" x14ac:dyDescent="0.2">
      <c r="C142" s="18"/>
    </row>
    <row r="143" spans="3:3" ht="15.75" customHeight="1" x14ac:dyDescent="0.2">
      <c r="C143" s="18"/>
    </row>
    <row r="144" spans="3:3" ht="15.75" customHeight="1" x14ac:dyDescent="0.2">
      <c r="C144" s="18"/>
    </row>
    <row r="145" spans="3:3" ht="15.75" customHeight="1" x14ac:dyDescent="0.2">
      <c r="C145" s="18"/>
    </row>
    <row r="146" spans="3:3" ht="15.75" customHeight="1" x14ac:dyDescent="0.2">
      <c r="C146" s="18"/>
    </row>
    <row r="147" spans="3:3" ht="15.75" customHeight="1" x14ac:dyDescent="0.2">
      <c r="C147" s="18"/>
    </row>
    <row r="148" spans="3:3" ht="15.75" customHeight="1" x14ac:dyDescent="0.2">
      <c r="C148" s="18"/>
    </row>
    <row r="149" spans="3:3" ht="15.75" customHeight="1" x14ac:dyDescent="0.2">
      <c r="C149" s="18"/>
    </row>
    <row r="150" spans="3:3" ht="15.75" customHeight="1" x14ac:dyDescent="0.2">
      <c r="C150" s="18"/>
    </row>
    <row r="151" spans="3:3" ht="15.75" customHeight="1" x14ac:dyDescent="0.2">
      <c r="C151" s="18"/>
    </row>
    <row r="152" spans="3:3" ht="15.75" customHeight="1" x14ac:dyDescent="0.2">
      <c r="C152" s="18"/>
    </row>
    <row r="153" spans="3:3" ht="15.75" customHeight="1" x14ac:dyDescent="0.2">
      <c r="C153" s="18"/>
    </row>
    <row r="154" spans="3:3" ht="15.75" customHeight="1" x14ac:dyDescent="0.2">
      <c r="C154" s="18"/>
    </row>
    <row r="155" spans="3:3" ht="15.75" customHeight="1" x14ac:dyDescent="0.2">
      <c r="C155" s="18"/>
    </row>
    <row r="156" spans="3:3" ht="15.75" customHeight="1" x14ac:dyDescent="0.2">
      <c r="C156" s="18"/>
    </row>
    <row r="157" spans="3:3" ht="15.75" customHeight="1" x14ac:dyDescent="0.2">
      <c r="C157" s="18"/>
    </row>
    <row r="158" spans="3:3" ht="15.75" customHeight="1" x14ac:dyDescent="0.2">
      <c r="C158" s="18"/>
    </row>
    <row r="159" spans="3:3" ht="15.75" customHeight="1" x14ac:dyDescent="0.2">
      <c r="C159" s="18"/>
    </row>
    <row r="160" spans="3:3" ht="15.75" customHeight="1" x14ac:dyDescent="0.2">
      <c r="C160" s="18"/>
    </row>
    <row r="161" spans="3:3" ht="15.75" customHeight="1" x14ac:dyDescent="0.2">
      <c r="C161" s="18"/>
    </row>
    <row r="162" spans="3:3" ht="15.75" customHeight="1" x14ac:dyDescent="0.2">
      <c r="C162" s="18"/>
    </row>
    <row r="163" spans="3:3" ht="15.75" customHeight="1" x14ac:dyDescent="0.2">
      <c r="C163" s="18"/>
    </row>
    <row r="164" spans="3:3" ht="15.75" customHeight="1" x14ac:dyDescent="0.2">
      <c r="C164" s="18"/>
    </row>
    <row r="165" spans="3:3" ht="15.75" customHeight="1" x14ac:dyDescent="0.2">
      <c r="C165" s="18"/>
    </row>
    <row r="166" spans="3:3" ht="15.75" customHeight="1" x14ac:dyDescent="0.2">
      <c r="C166" s="18"/>
    </row>
    <row r="167" spans="3:3" ht="15.75" customHeight="1" x14ac:dyDescent="0.2">
      <c r="C167" s="18"/>
    </row>
    <row r="168" spans="3:3" ht="15.75" customHeight="1" x14ac:dyDescent="0.2">
      <c r="C168" s="18"/>
    </row>
    <row r="169" spans="3:3" ht="15.75" customHeight="1" x14ac:dyDescent="0.2">
      <c r="C169" s="18"/>
    </row>
    <row r="170" spans="3:3" ht="15.75" customHeight="1" x14ac:dyDescent="0.2">
      <c r="C170" s="18"/>
    </row>
    <row r="171" spans="3:3" ht="15.75" customHeight="1" x14ac:dyDescent="0.2">
      <c r="C171" s="18"/>
    </row>
    <row r="172" spans="3:3" ht="15.75" customHeight="1" x14ac:dyDescent="0.2">
      <c r="C172" s="18"/>
    </row>
    <row r="173" spans="3:3" ht="15.75" customHeight="1" x14ac:dyDescent="0.2">
      <c r="C173" s="18"/>
    </row>
    <row r="174" spans="3:3" ht="15.75" customHeight="1" x14ac:dyDescent="0.2">
      <c r="C174" s="18"/>
    </row>
    <row r="175" spans="3:3" ht="15.75" customHeight="1" x14ac:dyDescent="0.2">
      <c r="C175" s="18"/>
    </row>
    <row r="176" spans="3:3" ht="15.75" customHeight="1" x14ac:dyDescent="0.2">
      <c r="C176" s="18"/>
    </row>
    <row r="177" spans="3:3" ht="15.75" customHeight="1" x14ac:dyDescent="0.2">
      <c r="C177" s="18"/>
    </row>
    <row r="178" spans="3:3" ht="15.75" customHeight="1" x14ac:dyDescent="0.2">
      <c r="C178" s="18"/>
    </row>
    <row r="179" spans="3:3" ht="15.75" customHeight="1" x14ac:dyDescent="0.2">
      <c r="C179" s="18"/>
    </row>
    <row r="180" spans="3:3" ht="15.75" customHeight="1" x14ac:dyDescent="0.2">
      <c r="C180" s="18"/>
    </row>
    <row r="181" spans="3:3" ht="15.75" customHeight="1" x14ac:dyDescent="0.2">
      <c r="C181" s="18"/>
    </row>
    <row r="182" spans="3:3" ht="15.75" customHeight="1" x14ac:dyDescent="0.2">
      <c r="C182" s="18"/>
    </row>
    <row r="183" spans="3:3" ht="15.75" customHeight="1" x14ac:dyDescent="0.2">
      <c r="C183" s="18"/>
    </row>
    <row r="184" spans="3:3" ht="15.75" customHeight="1" x14ac:dyDescent="0.2">
      <c r="C184" s="18"/>
    </row>
    <row r="185" spans="3:3" ht="15.75" customHeight="1" x14ac:dyDescent="0.2">
      <c r="C185" s="18"/>
    </row>
    <row r="186" spans="3:3" ht="15.75" customHeight="1" x14ac:dyDescent="0.2">
      <c r="C186" s="18"/>
    </row>
    <row r="187" spans="3:3" ht="15.75" customHeight="1" x14ac:dyDescent="0.2">
      <c r="C187" s="18"/>
    </row>
    <row r="188" spans="3:3" ht="15.75" customHeight="1" x14ac:dyDescent="0.2">
      <c r="C188" s="18"/>
    </row>
    <row r="189" spans="3:3" ht="15.75" customHeight="1" x14ac:dyDescent="0.2">
      <c r="C189" s="18"/>
    </row>
    <row r="190" spans="3:3" ht="15.75" customHeight="1" x14ac:dyDescent="0.2">
      <c r="C190" s="18"/>
    </row>
    <row r="191" spans="3:3" ht="15.75" customHeight="1" x14ac:dyDescent="0.2">
      <c r="C191" s="18"/>
    </row>
    <row r="192" spans="3:3" ht="15.75" customHeight="1" x14ac:dyDescent="0.2">
      <c r="C192" s="18"/>
    </row>
    <row r="193" spans="3:3" ht="15.75" customHeight="1" x14ac:dyDescent="0.2">
      <c r="C193" s="18"/>
    </row>
    <row r="194" spans="3:3" ht="15.75" customHeight="1" x14ac:dyDescent="0.2">
      <c r="C194" s="18"/>
    </row>
    <row r="195" spans="3:3" ht="15.75" customHeight="1" x14ac:dyDescent="0.2">
      <c r="C195" s="18"/>
    </row>
    <row r="196" spans="3:3" ht="15.75" customHeight="1" x14ac:dyDescent="0.2">
      <c r="C196" s="18"/>
    </row>
    <row r="197" spans="3:3" ht="15.75" customHeight="1" x14ac:dyDescent="0.2">
      <c r="C197" s="18"/>
    </row>
    <row r="198" spans="3:3" ht="15.75" customHeight="1" x14ac:dyDescent="0.2">
      <c r="C198" s="18"/>
    </row>
    <row r="199" spans="3:3" ht="15.75" customHeight="1" x14ac:dyDescent="0.2">
      <c r="C199" s="18"/>
    </row>
    <row r="200" spans="3:3" ht="15.75" customHeight="1" x14ac:dyDescent="0.2">
      <c r="C200" s="18"/>
    </row>
    <row r="201" spans="3:3" ht="15.75" customHeight="1" x14ac:dyDescent="0.2">
      <c r="C201" s="18"/>
    </row>
    <row r="202" spans="3:3" ht="15.75" customHeight="1" x14ac:dyDescent="0.2">
      <c r="C202" s="18"/>
    </row>
    <row r="203" spans="3:3" ht="15.75" customHeight="1" x14ac:dyDescent="0.2">
      <c r="C203" s="18"/>
    </row>
    <row r="204" spans="3:3" ht="15.75" customHeight="1" x14ac:dyDescent="0.2">
      <c r="C204" s="18"/>
    </row>
    <row r="205" spans="3:3" ht="15.75" customHeight="1" x14ac:dyDescent="0.2">
      <c r="C205" s="18"/>
    </row>
    <row r="206" spans="3:3" ht="15.75" customHeight="1" x14ac:dyDescent="0.2">
      <c r="C206" s="18"/>
    </row>
    <row r="207" spans="3:3" ht="15.75" customHeight="1" x14ac:dyDescent="0.2">
      <c r="C207" s="18"/>
    </row>
    <row r="208" spans="3:3" ht="15.75" customHeight="1" x14ac:dyDescent="0.2">
      <c r="C208" s="18"/>
    </row>
    <row r="209" spans="3:3" ht="15.75" customHeight="1" x14ac:dyDescent="0.2">
      <c r="C209" s="18"/>
    </row>
    <row r="210" spans="3:3" ht="15.75" customHeight="1" x14ac:dyDescent="0.2">
      <c r="C210" s="18"/>
    </row>
    <row r="211" spans="3:3" ht="15.75" customHeight="1" x14ac:dyDescent="0.2">
      <c r="C211" s="18"/>
    </row>
    <row r="212" spans="3:3" ht="15.75" customHeight="1" x14ac:dyDescent="0.2">
      <c r="C212" s="18"/>
    </row>
    <row r="213" spans="3:3" ht="15.75" customHeight="1" x14ac:dyDescent="0.2">
      <c r="C213" s="18"/>
    </row>
    <row r="214" spans="3:3" ht="15.75" customHeight="1" x14ac:dyDescent="0.2">
      <c r="C214" s="18"/>
    </row>
    <row r="215" spans="3:3" ht="15.75" customHeight="1" x14ac:dyDescent="0.2">
      <c r="C215" s="18"/>
    </row>
    <row r="216" spans="3:3" ht="15.75" customHeight="1" x14ac:dyDescent="0.2">
      <c r="C216" s="18"/>
    </row>
    <row r="217" spans="3:3" ht="15.75" customHeight="1" x14ac:dyDescent="0.2">
      <c r="C217" s="18"/>
    </row>
    <row r="218" spans="3:3" ht="15.75" customHeight="1" x14ac:dyDescent="0.2">
      <c r="C218" s="18"/>
    </row>
    <row r="219" spans="3:3" ht="15.75" customHeight="1" x14ac:dyDescent="0.2">
      <c r="C219" s="18"/>
    </row>
    <row r="220" spans="3:3" ht="15.75" customHeight="1" x14ac:dyDescent="0.2">
      <c r="C220" s="18"/>
    </row>
    <row r="221" spans="3:3" ht="15.75" customHeight="1" x14ac:dyDescent="0.2">
      <c r="C221" s="18"/>
    </row>
    <row r="222" spans="3:3" ht="15.75" customHeight="1" x14ac:dyDescent="0.2">
      <c r="C222" s="18"/>
    </row>
    <row r="223" spans="3:3" ht="15.75" customHeight="1" x14ac:dyDescent="0.2">
      <c r="C223" s="18"/>
    </row>
    <row r="224" spans="3:3" ht="15.75" customHeight="1" x14ac:dyDescent="0.2">
      <c r="C224" s="18"/>
    </row>
    <row r="225" spans="3:3" ht="15.75" customHeight="1" x14ac:dyDescent="0.2">
      <c r="C225" s="18"/>
    </row>
    <row r="226" spans="3:3" ht="15.75" customHeight="1" x14ac:dyDescent="0.2">
      <c r="C226" s="18"/>
    </row>
    <row r="227" spans="3:3" ht="15.75" customHeight="1" x14ac:dyDescent="0.2">
      <c r="C227" s="18"/>
    </row>
    <row r="228" spans="3:3" ht="15.75" customHeight="1" x14ac:dyDescent="0.2">
      <c r="C228" s="18"/>
    </row>
    <row r="229" spans="3:3" ht="15.75" customHeight="1" x14ac:dyDescent="0.2">
      <c r="C229" s="18"/>
    </row>
    <row r="230" spans="3:3" ht="15.75" customHeight="1" x14ac:dyDescent="0.2">
      <c r="C230" s="18"/>
    </row>
    <row r="231" spans="3:3" ht="15.75" customHeight="1" x14ac:dyDescent="0.2">
      <c r="C231" s="18"/>
    </row>
    <row r="232" spans="3:3" ht="15.75" customHeight="1" x14ac:dyDescent="0.2">
      <c r="C232" s="18"/>
    </row>
    <row r="233" spans="3:3" ht="15.75" customHeight="1" x14ac:dyDescent="0.2">
      <c r="C233" s="18"/>
    </row>
    <row r="234" spans="3:3" ht="15.75" customHeight="1" x14ac:dyDescent="0.2">
      <c r="C234" s="18"/>
    </row>
    <row r="235" spans="3:3" ht="15.75" customHeight="1" x14ac:dyDescent="0.2">
      <c r="C235" s="18"/>
    </row>
    <row r="236" spans="3:3" ht="15.75" customHeight="1" x14ac:dyDescent="0.2">
      <c r="C236" s="18"/>
    </row>
    <row r="237" spans="3:3" ht="15.75" customHeight="1" x14ac:dyDescent="0.2">
      <c r="C237" s="18"/>
    </row>
    <row r="238" spans="3:3" ht="15.75" customHeight="1" x14ac:dyDescent="0.2">
      <c r="C238" s="18"/>
    </row>
    <row r="239" spans="3:3" ht="15.75" customHeight="1" x14ac:dyDescent="0.2">
      <c r="C239" s="18"/>
    </row>
    <row r="240" spans="3:3" ht="15.75" customHeight="1" x14ac:dyDescent="0.2">
      <c r="C240" s="18"/>
    </row>
    <row r="241" spans="3:3" ht="15.75" customHeight="1" x14ac:dyDescent="0.2">
      <c r="C241" s="18"/>
    </row>
    <row r="242" spans="3:3" ht="15.75" customHeight="1" x14ac:dyDescent="0.2">
      <c r="C242" s="18"/>
    </row>
    <row r="243" spans="3:3" ht="15.75" customHeight="1" x14ac:dyDescent="0.2">
      <c r="C243" s="18"/>
    </row>
    <row r="244" spans="3:3" ht="15.75" customHeight="1" x14ac:dyDescent="0.2">
      <c r="C244" s="18"/>
    </row>
    <row r="245" spans="3:3" ht="15.75" customHeight="1" x14ac:dyDescent="0.2">
      <c r="C245" s="18"/>
    </row>
    <row r="246" spans="3:3" ht="15.75" customHeight="1" x14ac:dyDescent="0.2">
      <c r="C246" s="18"/>
    </row>
    <row r="247" spans="3:3" ht="15.75" customHeight="1" x14ac:dyDescent="0.2">
      <c r="C247" s="18"/>
    </row>
    <row r="248" spans="3:3" ht="15.75" customHeight="1" x14ac:dyDescent="0.2">
      <c r="C248" s="18"/>
    </row>
    <row r="249" spans="3:3" ht="15.75" customHeight="1" x14ac:dyDescent="0.2">
      <c r="C249" s="18"/>
    </row>
    <row r="250" spans="3:3" ht="15.75" customHeight="1" x14ac:dyDescent="0.2">
      <c r="C250" s="18"/>
    </row>
    <row r="251" spans="3:3" ht="15.75" customHeight="1" x14ac:dyDescent="0.2">
      <c r="C251" s="18"/>
    </row>
    <row r="252" spans="3:3" ht="15.75" customHeight="1" x14ac:dyDescent="0.2">
      <c r="C252" s="18"/>
    </row>
    <row r="253" spans="3:3" ht="15.75" customHeight="1" x14ac:dyDescent="0.2">
      <c r="C253" s="18"/>
    </row>
    <row r="254" spans="3:3" ht="15.75" customHeight="1" x14ac:dyDescent="0.2">
      <c r="C254" s="18"/>
    </row>
    <row r="255" spans="3:3" ht="15.75" customHeight="1" x14ac:dyDescent="0.2">
      <c r="C255" s="18"/>
    </row>
    <row r="256" spans="3:3" ht="15.75" customHeight="1" x14ac:dyDescent="0.2">
      <c r="C256" s="18"/>
    </row>
    <row r="257" spans="3:3" ht="15.75" customHeight="1" x14ac:dyDescent="0.2">
      <c r="C257" s="18"/>
    </row>
    <row r="258" spans="3:3" ht="15.75" customHeight="1" x14ac:dyDescent="0.2">
      <c r="C258" s="18"/>
    </row>
    <row r="259" spans="3:3" ht="15.75" customHeight="1" x14ac:dyDescent="0.2">
      <c r="C259" s="18"/>
    </row>
    <row r="260" spans="3:3" ht="15.75" customHeight="1" x14ac:dyDescent="0.2">
      <c r="C260" s="18"/>
    </row>
    <row r="261" spans="3:3" ht="15.75" customHeight="1" x14ac:dyDescent="0.2">
      <c r="C261" s="18"/>
    </row>
    <row r="262" spans="3:3" ht="15.75" customHeight="1" x14ac:dyDescent="0.2">
      <c r="C262" s="18"/>
    </row>
    <row r="263" spans="3:3" ht="15.75" customHeight="1" x14ac:dyDescent="0.2">
      <c r="C263" s="18"/>
    </row>
    <row r="264" spans="3:3" ht="15.75" customHeight="1" x14ac:dyDescent="0.2">
      <c r="C264" s="18"/>
    </row>
    <row r="265" spans="3:3" ht="15.75" customHeight="1" x14ac:dyDescent="0.2">
      <c r="C265" s="18"/>
    </row>
    <row r="266" spans="3:3" ht="15.75" customHeight="1" x14ac:dyDescent="0.2">
      <c r="C266" s="18"/>
    </row>
    <row r="267" spans="3:3" ht="15.75" customHeight="1" x14ac:dyDescent="0.2">
      <c r="C267" s="18"/>
    </row>
    <row r="268" spans="3:3" ht="15.75" customHeight="1" x14ac:dyDescent="0.2">
      <c r="C268" s="18"/>
    </row>
    <row r="269" spans="3:3" ht="15.75" customHeight="1" x14ac:dyDescent="0.2">
      <c r="C269" s="18"/>
    </row>
    <row r="270" spans="3:3" ht="15.75" customHeight="1" x14ac:dyDescent="0.2">
      <c r="C270" s="18"/>
    </row>
    <row r="271" spans="3:3" ht="15.75" customHeight="1" x14ac:dyDescent="0.2">
      <c r="C271" s="18"/>
    </row>
    <row r="272" spans="3:3" ht="15.75" customHeight="1" x14ac:dyDescent="0.2">
      <c r="C272" s="18"/>
    </row>
    <row r="273" spans="3:3" ht="15.75" customHeight="1" x14ac:dyDescent="0.2">
      <c r="C273" s="18"/>
    </row>
    <row r="274" spans="3:3" ht="15.75" customHeight="1" x14ac:dyDescent="0.2">
      <c r="C274" s="18"/>
    </row>
    <row r="275" spans="3:3" ht="15.75" customHeight="1" x14ac:dyDescent="0.2">
      <c r="C275" s="18"/>
    </row>
    <row r="276" spans="3:3" ht="15.75" customHeight="1" x14ac:dyDescent="0.2">
      <c r="C276" s="18"/>
    </row>
    <row r="277" spans="3:3" ht="15.75" customHeight="1" x14ac:dyDescent="0.2">
      <c r="C277" s="18"/>
    </row>
    <row r="278" spans="3:3" ht="15.75" customHeight="1" x14ac:dyDescent="0.2">
      <c r="C278" s="18"/>
    </row>
    <row r="279" spans="3:3" ht="15.75" customHeight="1" x14ac:dyDescent="0.2">
      <c r="C279" s="18"/>
    </row>
    <row r="280" spans="3:3" ht="15.75" customHeight="1" x14ac:dyDescent="0.2">
      <c r="C280" s="18"/>
    </row>
    <row r="281" spans="3:3" ht="15.75" customHeight="1" x14ac:dyDescent="0.2">
      <c r="C281" s="18"/>
    </row>
    <row r="282" spans="3:3" ht="15.75" customHeight="1" x14ac:dyDescent="0.2">
      <c r="C282" s="18"/>
    </row>
    <row r="283" spans="3:3" ht="15.75" customHeight="1" x14ac:dyDescent="0.2">
      <c r="C283" s="18"/>
    </row>
    <row r="284" spans="3:3" ht="15.75" customHeight="1" x14ac:dyDescent="0.2">
      <c r="C284" s="18"/>
    </row>
    <row r="285" spans="3:3" ht="15.75" customHeight="1" x14ac:dyDescent="0.2">
      <c r="C285" s="18"/>
    </row>
    <row r="286" spans="3:3" ht="15.75" customHeight="1" x14ac:dyDescent="0.2">
      <c r="C286" s="18"/>
    </row>
    <row r="287" spans="3:3" ht="15.75" customHeight="1" x14ac:dyDescent="0.2">
      <c r="C287" s="18"/>
    </row>
    <row r="288" spans="3:3" ht="15.75" customHeight="1" x14ac:dyDescent="0.2">
      <c r="C288" s="18"/>
    </row>
    <row r="289" spans="3:3" ht="15.75" customHeight="1" x14ac:dyDescent="0.2">
      <c r="C289" s="18"/>
    </row>
    <row r="290" spans="3:3" ht="15.75" customHeight="1" x14ac:dyDescent="0.2">
      <c r="C290" s="18"/>
    </row>
    <row r="291" spans="3:3" ht="15.75" customHeight="1" x14ac:dyDescent="0.2">
      <c r="C291" s="18"/>
    </row>
    <row r="292" spans="3:3" ht="15.75" customHeight="1" x14ac:dyDescent="0.2">
      <c r="C292" s="18"/>
    </row>
    <row r="293" spans="3:3" ht="15.75" customHeight="1" x14ac:dyDescent="0.2">
      <c r="C293" s="18"/>
    </row>
    <row r="294" spans="3:3" ht="15.75" customHeight="1" x14ac:dyDescent="0.2">
      <c r="C294" s="18"/>
    </row>
    <row r="295" spans="3:3" ht="15.75" customHeight="1" x14ac:dyDescent="0.2">
      <c r="C295" s="18"/>
    </row>
    <row r="296" spans="3:3" ht="15.75" customHeight="1" x14ac:dyDescent="0.2">
      <c r="C296" s="18"/>
    </row>
    <row r="297" spans="3:3" ht="15.75" customHeight="1" x14ac:dyDescent="0.2">
      <c r="C297" s="18"/>
    </row>
    <row r="298" spans="3:3" ht="15.75" customHeight="1" x14ac:dyDescent="0.2">
      <c r="C298" s="18"/>
    </row>
    <row r="299" spans="3:3" ht="15.75" customHeight="1" x14ac:dyDescent="0.2">
      <c r="C299" s="18"/>
    </row>
    <row r="300" spans="3:3" ht="15.75" customHeight="1" x14ac:dyDescent="0.2">
      <c r="C300" s="18"/>
    </row>
    <row r="301" spans="3:3" ht="15.75" customHeight="1" x14ac:dyDescent="0.2">
      <c r="C301" s="18"/>
    </row>
    <row r="302" spans="3:3" ht="15.75" customHeight="1" x14ac:dyDescent="0.2">
      <c r="C302" s="18"/>
    </row>
    <row r="303" spans="3:3" ht="15.75" customHeight="1" x14ac:dyDescent="0.2">
      <c r="C303" s="18"/>
    </row>
    <row r="304" spans="3:3" ht="15.75" customHeight="1" x14ac:dyDescent="0.2">
      <c r="C304" s="18"/>
    </row>
    <row r="305" spans="3:3" ht="15.75" customHeight="1" x14ac:dyDescent="0.2">
      <c r="C305" s="18"/>
    </row>
    <row r="306" spans="3:3" ht="15.75" customHeight="1" x14ac:dyDescent="0.2">
      <c r="C306" s="18"/>
    </row>
    <row r="307" spans="3:3" ht="15.75" customHeight="1" x14ac:dyDescent="0.2">
      <c r="C307" s="18"/>
    </row>
    <row r="308" spans="3:3" ht="15.75" customHeight="1" x14ac:dyDescent="0.2">
      <c r="C308" s="18"/>
    </row>
    <row r="309" spans="3:3" ht="15.75" customHeight="1" x14ac:dyDescent="0.2">
      <c r="C309" s="18"/>
    </row>
    <row r="310" spans="3:3" ht="15.75" customHeight="1" x14ac:dyDescent="0.2">
      <c r="C310" s="18"/>
    </row>
    <row r="311" spans="3:3" ht="15.75" customHeight="1" x14ac:dyDescent="0.2">
      <c r="C311" s="18"/>
    </row>
    <row r="312" spans="3:3" ht="15.75" customHeight="1" x14ac:dyDescent="0.2">
      <c r="C312" s="18"/>
    </row>
    <row r="313" spans="3:3" ht="15.75" customHeight="1" x14ac:dyDescent="0.2">
      <c r="C313" s="18"/>
    </row>
    <row r="314" spans="3:3" ht="15.75" customHeight="1" x14ac:dyDescent="0.2">
      <c r="C314" s="18"/>
    </row>
    <row r="315" spans="3:3" ht="15.75" customHeight="1" x14ac:dyDescent="0.2">
      <c r="C315" s="18"/>
    </row>
    <row r="316" spans="3:3" ht="15.75" customHeight="1" x14ac:dyDescent="0.2">
      <c r="C316" s="18"/>
    </row>
    <row r="317" spans="3:3" ht="15.75" customHeight="1" x14ac:dyDescent="0.2">
      <c r="C317" s="18"/>
    </row>
    <row r="318" spans="3:3" ht="15.75" customHeight="1" x14ac:dyDescent="0.2">
      <c r="C318" s="18"/>
    </row>
    <row r="319" spans="3:3" ht="15.75" customHeight="1" x14ac:dyDescent="0.2">
      <c r="C319" s="18"/>
    </row>
    <row r="320" spans="3:3" ht="15.75" customHeight="1" x14ac:dyDescent="0.2">
      <c r="C320" s="18"/>
    </row>
    <row r="321" spans="3:3" ht="15.75" customHeight="1" x14ac:dyDescent="0.2">
      <c r="C321" s="18"/>
    </row>
    <row r="322" spans="3:3" ht="15.75" customHeight="1" x14ac:dyDescent="0.2">
      <c r="C322" s="18"/>
    </row>
    <row r="323" spans="3:3" ht="15.75" customHeight="1" x14ac:dyDescent="0.2">
      <c r="C323" s="18"/>
    </row>
    <row r="324" spans="3:3" ht="15.75" customHeight="1" x14ac:dyDescent="0.2">
      <c r="C324" s="18"/>
    </row>
    <row r="325" spans="3:3" ht="15.75" customHeight="1" x14ac:dyDescent="0.2">
      <c r="C325" s="18"/>
    </row>
    <row r="326" spans="3:3" ht="15.75" customHeight="1" x14ac:dyDescent="0.2">
      <c r="C326" s="18"/>
    </row>
    <row r="327" spans="3:3" ht="15.75" customHeight="1" x14ac:dyDescent="0.2">
      <c r="C327" s="18"/>
    </row>
    <row r="328" spans="3:3" ht="15.75" customHeight="1" x14ac:dyDescent="0.2">
      <c r="C328" s="18"/>
    </row>
    <row r="329" spans="3:3" ht="15.75" customHeight="1" x14ac:dyDescent="0.2">
      <c r="C329" s="18"/>
    </row>
    <row r="330" spans="3:3" ht="15.75" customHeight="1" x14ac:dyDescent="0.2">
      <c r="C330" s="18"/>
    </row>
    <row r="331" spans="3:3" ht="15.75" customHeight="1" x14ac:dyDescent="0.2">
      <c r="C331" s="18"/>
    </row>
    <row r="332" spans="3:3" ht="15.75" customHeight="1" x14ac:dyDescent="0.2">
      <c r="C332" s="18"/>
    </row>
    <row r="333" spans="3:3" ht="15.75" customHeight="1" x14ac:dyDescent="0.2">
      <c r="C333" s="18"/>
    </row>
    <row r="334" spans="3:3" ht="15.75" customHeight="1" x14ac:dyDescent="0.2">
      <c r="C334" s="18"/>
    </row>
    <row r="335" spans="3:3" ht="15.75" customHeight="1" x14ac:dyDescent="0.2">
      <c r="C335" s="18"/>
    </row>
    <row r="336" spans="3:3" ht="15.75" customHeight="1" x14ac:dyDescent="0.2">
      <c r="C336" s="18"/>
    </row>
    <row r="337" spans="3:3" ht="15.75" customHeight="1" x14ac:dyDescent="0.2">
      <c r="C337" s="18"/>
    </row>
    <row r="338" spans="3:3" ht="15.75" customHeight="1" x14ac:dyDescent="0.2">
      <c r="C338" s="18"/>
    </row>
    <row r="339" spans="3:3" ht="15.75" customHeight="1" x14ac:dyDescent="0.2">
      <c r="C339" s="18"/>
    </row>
    <row r="340" spans="3:3" ht="15.75" customHeight="1" x14ac:dyDescent="0.2">
      <c r="C340" s="18"/>
    </row>
    <row r="341" spans="3:3" ht="15.75" customHeight="1" x14ac:dyDescent="0.2">
      <c r="C341" s="18"/>
    </row>
    <row r="342" spans="3:3" ht="15.75" customHeight="1" x14ac:dyDescent="0.2">
      <c r="C342" s="18"/>
    </row>
    <row r="343" spans="3:3" ht="15.75" customHeight="1" x14ac:dyDescent="0.2">
      <c r="C343" s="18"/>
    </row>
    <row r="344" spans="3:3" ht="15.75" customHeight="1" x14ac:dyDescent="0.2">
      <c r="C344" s="18"/>
    </row>
    <row r="345" spans="3:3" ht="15.75" customHeight="1" x14ac:dyDescent="0.2">
      <c r="C345" s="18"/>
    </row>
    <row r="346" spans="3:3" ht="15.75" customHeight="1" x14ac:dyDescent="0.2">
      <c r="C346" s="18"/>
    </row>
    <row r="347" spans="3:3" ht="15.75" customHeight="1" x14ac:dyDescent="0.2">
      <c r="C347" s="18"/>
    </row>
    <row r="348" spans="3:3" ht="15.75" customHeight="1" x14ac:dyDescent="0.2">
      <c r="C348" s="18"/>
    </row>
    <row r="349" spans="3:3" ht="15.75" customHeight="1" x14ac:dyDescent="0.2">
      <c r="C349" s="18"/>
    </row>
    <row r="350" spans="3:3" ht="15.75" customHeight="1" x14ac:dyDescent="0.2">
      <c r="C350" s="18"/>
    </row>
    <row r="351" spans="3:3" ht="15.75" customHeight="1" x14ac:dyDescent="0.2">
      <c r="C351" s="18"/>
    </row>
    <row r="352" spans="3:3" ht="15.75" customHeight="1" x14ac:dyDescent="0.2">
      <c r="C352" s="18"/>
    </row>
    <row r="353" spans="3:3" ht="15.75" customHeight="1" x14ac:dyDescent="0.2">
      <c r="C353" s="18"/>
    </row>
    <row r="354" spans="3:3" ht="15.75" customHeight="1" x14ac:dyDescent="0.2">
      <c r="C354" s="18"/>
    </row>
    <row r="355" spans="3:3" ht="15.75" customHeight="1" x14ac:dyDescent="0.2">
      <c r="C355" s="18"/>
    </row>
    <row r="356" spans="3:3" ht="15.75" customHeight="1" x14ac:dyDescent="0.2">
      <c r="C356" s="18"/>
    </row>
    <row r="357" spans="3:3" ht="15.75" customHeight="1" x14ac:dyDescent="0.2">
      <c r="C357" s="18"/>
    </row>
    <row r="358" spans="3:3" ht="15.75" customHeight="1" x14ac:dyDescent="0.2">
      <c r="C358" s="18"/>
    </row>
    <row r="359" spans="3:3" ht="15.75" customHeight="1" x14ac:dyDescent="0.2">
      <c r="C359" s="18"/>
    </row>
    <row r="360" spans="3:3" ht="15.75" customHeight="1" x14ac:dyDescent="0.2">
      <c r="C360" s="18"/>
    </row>
    <row r="361" spans="3:3" ht="15.75" customHeight="1" x14ac:dyDescent="0.2">
      <c r="C361" s="18"/>
    </row>
    <row r="362" spans="3:3" ht="15.75" customHeight="1" x14ac:dyDescent="0.2">
      <c r="C362" s="18"/>
    </row>
    <row r="363" spans="3:3" ht="15.75" customHeight="1" x14ac:dyDescent="0.2">
      <c r="C363" s="18"/>
    </row>
    <row r="364" spans="3:3" ht="15.75" customHeight="1" x14ac:dyDescent="0.2">
      <c r="C364" s="18"/>
    </row>
    <row r="365" spans="3:3" ht="15.75" customHeight="1" x14ac:dyDescent="0.2">
      <c r="C365" s="18"/>
    </row>
    <row r="366" spans="3:3" ht="15.75" customHeight="1" x14ac:dyDescent="0.2">
      <c r="C366" s="18"/>
    </row>
    <row r="367" spans="3:3" ht="15.75" customHeight="1" x14ac:dyDescent="0.2">
      <c r="C367" s="18"/>
    </row>
    <row r="368" spans="3:3" ht="15.75" customHeight="1" x14ac:dyDescent="0.2">
      <c r="C368" s="18"/>
    </row>
    <row r="369" spans="3:3" ht="15.75" customHeight="1" x14ac:dyDescent="0.2">
      <c r="C369" s="18"/>
    </row>
    <row r="370" spans="3:3" ht="15.75" customHeight="1" x14ac:dyDescent="0.2">
      <c r="C370" s="18"/>
    </row>
    <row r="371" spans="3:3" ht="15.75" customHeight="1" x14ac:dyDescent="0.2">
      <c r="C371" s="18"/>
    </row>
    <row r="372" spans="3:3" ht="15.75" customHeight="1" x14ac:dyDescent="0.2">
      <c r="C372" s="18"/>
    </row>
    <row r="373" spans="3:3" ht="15.75" customHeight="1" x14ac:dyDescent="0.2">
      <c r="C373" s="18"/>
    </row>
    <row r="374" spans="3:3" ht="15.75" customHeight="1" x14ac:dyDescent="0.2">
      <c r="C374" s="18"/>
    </row>
    <row r="375" spans="3:3" ht="15.75" customHeight="1" x14ac:dyDescent="0.2">
      <c r="C375" s="18"/>
    </row>
    <row r="376" spans="3:3" ht="15.75" customHeight="1" x14ac:dyDescent="0.2">
      <c r="C376" s="18"/>
    </row>
    <row r="377" spans="3:3" ht="15.75" customHeight="1" x14ac:dyDescent="0.2">
      <c r="C377" s="18"/>
    </row>
    <row r="378" spans="3:3" ht="15.75" customHeight="1" x14ac:dyDescent="0.2">
      <c r="C378" s="18"/>
    </row>
    <row r="379" spans="3:3" ht="15.75" customHeight="1" x14ac:dyDescent="0.2">
      <c r="C379" s="18"/>
    </row>
    <row r="380" spans="3:3" ht="15.75" customHeight="1" x14ac:dyDescent="0.2">
      <c r="C380" s="18"/>
    </row>
    <row r="381" spans="3:3" ht="15.75" customHeight="1" x14ac:dyDescent="0.2">
      <c r="C381" s="18"/>
    </row>
    <row r="382" spans="3:3" ht="15.75" customHeight="1" x14ac:dyDescent="0.2">
      <c r="C382" s="18"/>
    </row>
    <row r="383" spans="3:3" ht="15.75" customHeight="1" x14ac:dyDescent="0.2">
      <c r="C383" s="18"/>
    </row>
    <row r="384" spans="3:3" ht="15.75" customHeight="1" x14ac:dyDescent="0.2">
      <c r="C384" s="18"/>
    </row>
    <row r="385" spans="3:3" ht="15.75" customHeight="1" x14ac:dyDescent="0.2">
      <c r="C385" s="18"/>
    </row>
    <row r="386" spans="3:3" ht="15.75" customHeight="1" x14ac:dyDescent="0.2">
      <c r="C386" s="18"/>
    </row>
    <row r="387" spans="3:3" ht="15.75" customHeight="1" x14ac:dyDescent="0.2">
      <c r="C387" s="18"/>
    </row>
    <row r="388" spans="3:3" ht="15.75" customHeight="1" x14ac:dyDescent="0.2">
      <c r="C388" s="18"/>
    </row>
    <row r="389" spans="3:3" ht="15.75" customHeight="1" x14ac:dyDescent="0.2">
      <c r="C389" s="18"/>
    </row>
    <row r="390" spans="3:3" ht="15.75" customHeight="1" x14ac:dyDescent="0.2">
      <c r="C390" s="18"/>
    </row>
    <row r="391" spans="3:3" ht="15.75" customHeight="1" x14ac:dyDescent="0.2">
      <c r="C391" s="18"/>
    </row>
    <row r="392" spans="3:3" ht="15.75" customHeight="1" x14ac:dyDescent="0.2">
      <c r="C392" s="18"/>
    </row>
    <row r="393" spans="3:3" ht="15.75" customHeight="1" x14ac:dyDescent="0.2">
      <c r="C393" s="18"/>
    </row>
    <row r="394" spans="3:3" ht="15.75" customHeight="1" x14ac:dyDescent="0.2">
      <c r="C394" s="18"/>
    </row>
    <row r="395" spans="3:3" ht="15.75" customHeight="1" x14ac:dyDescent="0.2">
      <c r="C395" s="18"/>
    </row>
    <row r="396" spans="3:3" ht="15.75" customHeight="1" x14ac:dyDescent="0.2">
      <c r="C396" s="18"/>
    </row>
    <row r="397" spans="3:3" ht="15.75" customHeight="1" x14ac:dyDescent="0.2">
      <c r="C397" s="18"/>
    </row>
    <row r="398" spans="3:3" ht="15.75" customHeight="1" x14ac:dyDescent="0.2">
      <c r="C398" s="18"/>
    </row>
    <row r="399" spans="3:3" ht="15.75" customHeight="1" x14ac:dyDescent="0.2">
      <c r="C399" s="18"/>
    </row>
    <row r="400" spans="3:3" ht="15.75" customHeight="1" x14ac:dyDescent="0.2">
      <c r="C400" s="18"/>
    </row>
    <row r="401" spans="3:3" ht="15.75" customHeight="1" x14ac:dyDescent="0.2">
      <c r="C401" s="18"/>
    </row>
    <row r="402" spans="3:3" ht="15.75" customHeight="1" x14ac:dyDescent="0.2">
      <c r="C402" s="18"/>
    </row>
    <row r="403" spans="3:3" ht="15.75" customHeight="1" x14ac:dyDescent="0.2">
      <c r="C403" s="18"/>
    </row>
    <row r="404" spans="3:3" ht="15.75" customHeight="1" x14ac:dyDescent="0.2">
      <c r="C404" s="18"/>
    </row>
    <row r="405" spans="3:3" ht="15.75" customHeight="1" x14ac:dyDescent="0.2">
      <c r="C405" s="18"/>
    </row>
    <row r="406" spans="3:3" ht="15.75" customHeight="1" x14ac:dyDescent="0.2">
      <c r="C406" s="18"/>
    </row>
    <row r="407" spans="3:3" ht="15.75" customHeight="1" x14ac:dyDescent="0.2">
      <c r="C407" s="18"/>
    </row>
    <row r="408" spans="3:3" ht="15.75" customHeight="1" x14ac:dyDescent="0.2">
      <c r="C408" s="18"/>
    </row>
    <row r="409" spans="3:3" ht="15.75" customHeight="1" x14ac:dyDescent="0.2">
      <c r="C409" s="18"/>
    </row>
    <row r="410" spans="3:3" ht="15.75" customHeight="1" x14ac:dyDescent="0.2">
      <c r="C410" s="18"/>
    </row>
    <row r="411" spans="3:3" ht="15.75" customHeight="1" x14ac:dyDescent="0.2">
      <c r="C411" s="18"/>
    </row>
    <row r="412" spans="3:3" ht="15.75" customHeight="1" x14ac:dyDescent="0.2">
      <c r="C412" s="18"/>
    </row>
    <row r="413" spans="3:3" ht="15.75" customHeight="1" x14ac:dyDescent="0.2">
      <c r="C413" s="18"/>
    </row>
    <row r="414" spans="3:3" ht="15.75" customHeight="1" x14ac:dyDescent="0.2">
      <c r="C414" s="18"/>
    </row>
    <row r="415" spans="3:3" ht="15.75" customHeight="1" x14ac:dyDescent="0.2">
      <c r="C415" s="18"/>
    </row>
    <row r="416" spans="3:3" ht="15.75" customHeight="1" x14ac:dyDescent="0.2">
      <c r="C416" s="18"/>
    </row>
    <row r="417" spans="3:3" ht="15.75" customHeight="1" x14ac:dyDescent="0.2">
      <c r="C417" s="18"/>
    </row>
    <row r="418" spans="3:3" ht="15.75" customHeight="1" x14ac:dyDescent="0.2">
      <c r="C418" s="18"/>
    </row>
    <row r="419" spans="3:3" ht="15.75" customHeight="1" x14ac:dyDescent="0.2">
      <c r="C419" s="18"/>
    </row>
    <row r="420" spans="3:3" ht="15.75" customHeight="1" x14ac:dyDescent="0.2">
      <c r="C420" s="18"/>
    </row>
    <row r="421" spans="3:3" ht="15.75" customHeight="1" x14ac:dyDescent="0.2">
      <c r="C421" s="18"/>
    </row>
    <row r="422" spans="3:3" ht="15.75" customHeight="1" x14ac:dyDescent="0.2">
      <c r="C422" s="18"/>
    </row>
    <row r="423" spans="3:3" ht="15.75" customHeight="1" x14ac:dyDescent="0.2">
      <c r="C423" s="18"/>
    </row>
    <row r="424" spans="3:3" ht="15.75" customHeight="1" x14ac:dyDescent="0.2">
      <c r="C424" s="18"/>
    </row>
    <row r="425" spans="3:3" ht="15.75" customHeight="1" x14ac:dyDescent="0.2">
      <c r="C425" s="18"/>
    </row>
    <row r="426" spans="3:3" ht="15.75" customHeight="1" x14ac:dyDescent="0.2">
      <c r="C426" s="18"/>
    </row>
    <row r="427" spans="3:3" ht="15.75" customHeight="1" x14ac:dyDescent="0.2">
      <c r="C427" s="18"/>
    </row>
    <row r="428" spans="3:3" ht="15.75" customHeight="1" x14ac:dyDescent="0.2">
      <c r="C428" s="18"/>
    </row>
    <row r="429" spans="3:3" ht="15.75" customHeight="1" x14ac:dyDescent="0.2">
      <c r="C429" s="18"/>
    </row>
    <row r="430" spans="3:3" ht="15.75" customHeight="1" x14ac:dyDescent="0.2">
      <c r="C430" s="18"/>
    </row>
    <row r="431" spans="3:3" ht="15.75" customHeight="1" x14ac:dyDescent="0.2">
      <c r="C431" s="18"/>
    </row>
    <row r="432" spans="3:3" ht="15.75" customHeight="1" x14ac:dyDescent="0.2">
      <c r="C432" s="18"/>
    </row>
    <row r="433" spans="3:3" ht="15.75" customHeight="1" x14ac:dyDescent="0.2">
      <c r="C433" s="18"/>
    </row>
    <row r="434" spans="3:3" ht="15.75" customHeight="1" x14ac:dyDescent="0.2">
      <c r="C434" s="18"/>
    </row>
    <row r="435" spans="3:3" ht="15.75" customHeight="1" x14ac:dyDescent="0.2">
      <c r="C435" s="18"/>
    </row>
    <row r="436" spans="3:3" ht="15.75" customHeight="1" x14ac:dyDescent="0.2">
      <c r="C436" s="18"/>
    </row>
    <row r="437" spans="3:3" ht="15.75" customHeight="1" x14ac:dyDescent="0.2">
      <c r="C437" s="18"/>
    </row>
    <row r="438" spans="3:3" ht="15.75" customHeight="1" x14ac:dyDescent="0.2">
      <c r="C438" s="18"/>
    </row>
    <row r="439" spans="3:3" ht="15.75" customHeight="1" x14ac:dyDescent="0.2">
      <c r="C439" s="18"/>
    </row>
    <row r="440" spans="3:3" ht="15.75" customHeight="1" x14ac:dyDescent="0.2">
      <c r="C440" s="18"/>
    </row>
    <row r="441" spans="3:3" ht="15.75" customHeight="1" x14ac:dyDescent="0.2">
      <c r="C441" s="18"/>
    </row>
    <row r="442" spans="3:3" ht="15.75" customHeight="1" x14ac:dyDescent="0.2">
      <c r="C442" s="18"/>
    </row>
    <row r="443" spans="3:3" ht="15.75" customHeight="1" x14ac:dyDescent="0.2">
      <c r="C443" s="18"/>
    </row>
    <row r="444" spans="3:3" ht="15.75" customHeight="1" x14ac:dyDescent="0.2">
      <c r="C444" s="18"/>
    </row>
    <row r="445" spans="3:3" ht="15.75" customHeight="1" x14ac:dyDescent="0.2">
      <c r="C445" s="18"/>
    </row>
    <row r="446" spans="3:3" ht="15.75" customHeight="1" x14ac:dyDescent="0.2">
      <c r="C446" s="18"/>
    </row>
    <row r="447" spans="3:3" ht="15.75" customHeight="1" x14ac:dyDescent="0.2">
      <c r="C447" s="18"/>
    </row>
    <row r="448" spans="3:3" ht="15.75" customHeight="1" x14ac:dyDescent="0.2">
      <c r="C448" s="18"/>
    </row>
    <row r="449" spans="3:3" ht="15.75" customHeight="1" x14ac:dyDescent="0.2">
      <c r="C449" s="18"/>
    </row>
    <row r="450" spans="3:3" ht="15.75" customHeight="1" x14ac:dyDescent="0.2">
      <c r="C450" s="18"/>
    </row>
    <row r="451" spans="3:3" ht="15.75" customHeight="1" x14ac:dyDescent="0.2">
      <c r="C451" s="18"/>
    </row>
    <row r="452" spans="3:3" ht="15.75" customHeight="1" x14ac:dyDescent="0.2">
      <c r="C452" s="18"/>
    </row>
    <row r="453" spans="3:3" ht="15.75" customHeight="1" x14ac:dyDescent="0.2">
      <c r="C453" s="18"/>
    </row>
    <row r="454" spans="3:3" ht="15.75" customHeight="1" x14ac:dyDescent="0.2">
      <c r="C454" s="18"/>
    </row>
    <row r="455" spans="3:3" ht="15.75" customHeight="1" x14ac:dyDescent="0.2">
      <c r="C455" s="18"/>
    </row>
    <row r="456" spans="3:3" ht="15.75" customHeight="1" x14ac:dyDescent="0.2">
      <c r="C456" s="18"/>
    </row>
    <row r="457" spans="3:3" ht="15.75" customHeight="1" x14ac:dyDescent="0.2">
      <c r="C457" s="18"/>
    </row>
    <row r="458" spans="3:3" ht="15.75" customHeight="1" x14ac:dyDescent="0.2">
      <c r="C458" s="18"/>
    </row>
    <row r="459" spans="3:3" ht="15.75" customHeight="1" x14ac:dyDescent="0.2">
      <c r="C459" s="18"/>
    </row>
    <row r="460" spans="3:3" ht="15.75" customHeight="1" x14ac:dyDescent="0.2">
      <c r="C460" s="18"/>
    </row>
    <row r="461" spans="3:3" ht="15.75" customHeight="1" x14ac:dyDescent="0.2">
      <c r="C461" s="18"/>
    </row>
    <row r="462" spans="3:3" ht="15.75" customHeight="1" x14ac:dyDescent="0.2">
      <c r="C462" s="18"/>
    </row>
    <row r="463" spans="3:3" ht="15.75" customHeight="1" x14ac:dyDescent="0.2">
      <c r="C463" s="18"/>
    </row>
    <row r="464" spans="3:3" ht="15.75" customHeight="1" x14ac:dyDescent="0.2">
      <c r="C464" s="18"/>
    </row>
    <row r="465" spans="3:3" ht="15.75" customHeight="1" x14ac:dyDescent="0.2">
      <c r="C465" s="18"/>
    </row>
    <row r="466" spans="3:3" ht="15.75" customHeight="1" x14ac:dyDescent="0.2">
      <c r="C466" s="18"/>
    </row>
    <row r="467" spans="3:3" ht="15.75" customHeight="1" x14ac:dyDescent="0.2">
      <c r="C467" s="18"/>
    </row>
    <row r="468" spans="3:3" ht="15.75" customHeight="1" x14ac:dyDescent="0.2">
      <c r="C468" s="18"/>
    </row>
    <row r="469" spans="3:3" ht="15.75" customHeight="1" x14ac:dyDescent="0.2">
      <c r="C469" s="18"/>
    </row>
    <row r="470" spans="3:3" ht="15.75" customHeight="1" x14ac:dyDescent="0.2">
      <c r="C470" s="18"/>
    </row>
    <row r="471" spans="3:3" ht="15.75" customHeight="1" x14ac:dyDescent="0.2">
      <c r="C471" s="18"/>
    </row>
    <row r="472" spans="3:3" ht="15.75" customHeight="1" x14ac:dyDescent="0.2">
      <c r="C472" s="18"/>
    </row>
    <row r="473" spans="3:3" ht="15.75" customHeight="1" x14ac:dyDescent="0.2">
      <c r="C473" s="18"/>
    </row>
    <row r="474" spans="3:3" ht="15.75" customHeight="1" x14ac:dyDescent="0.2">
      <c r="C474" s="18"/>
    </row>
    <row r="475" spans="3:3" ht="15.75" customHeight="1" x14ac:dyDescent="0.2">
      <c r="C475" s="18"/>
    </row>
    <row r="476" spans="3:3" ht="15.75" customHeight="1" x14ac:dyDescent="0.2">
      <c r="C476" s="18"/>
    </row>
    <row r="477" spans="3:3" ht="15.75" customHeight="1" x14ac:dyDescent="0.2">
      <c r="C477" s="18"/>
    </row>
    <row r="478" spans="3:3" ht="15.75" customHeight="1" x14ac:dyDescent="0.2">
      <c r="C478" s="18"/>
    </row>
    <row r="479" spans="3:3" ht="15.75" customHeight="1" x14ac:dyDescent="0.2">
      <c r="C479" s="18"/>
    </row>
    <row r="480" spans="3:3" ht="15.75" customHeight="1" x14ac:dyDescent="0.2">
      <c r="C480" s="18"/>
    </row>
    <row r="481" spans="3:3" ht="15.75" customHeight="1" x14ac:dyDescent="0.2">
      <c r="C481" s="18"/>
    </row>
    <row r="482" spans="3:3" ht="15.75" customHeight="1" x14ac:dyDescent="0.2">
      <c r="C482" s="18"/>
    </row>
    <row r="483" spans="3:3" ht="15.75" customHeight="1" x14ac:dyDescent="0.2">
      <c r="C483" s="18"/>
    </row>
    <row r="484" spans="3:3" ht="15.75" customHeight="1" x14ac:dyDescent="0.2">
      <c r="C484" s="18"/>
    </row>
    <row r="485" spans="3:3" ht="15.75" customHeight="1" x14ac:dyDescent="0.2">
      <c r="C485" s="18"/>
    </row>
    <row r="486" spans="3:3" ht="15.75" customHeight="1" x14ac:dyDescent="0.2">
      <c r="C486" s="18"/>
    </row>
    <row r="487" spans="3:3" ht="15.75" customHeight="1" x14ac:dyDescent="0.2">
      <c r="C487" s="18"/>
    </row>
    <row r="488" spans="3:3" ht="15.75" customHeight="1" x14ac:dyDescent="0.2">
      <c r="C488" s="18"/>
    </row>
    <row r="489" spans="3:3" ht="15.75" customHeight="1" x14ac:dyDescent="0.2">
      <c r="C489" s="18"/>
    </row>
    <row r="490" spans="3:3" ht="15.75" customHeight="1" x14ac:dyDescent="0.2">
      <c r="C490" s="18"/>
    </row>
    <row r="491" spans="3:3" ht="15.75" customHeight="1" x14ac:dyDescent="0.2">
      <c r="C491" s="18"/>
    </row>
    <row r="492" spans="3:3" ht="15.75" customHeight="1" x14ac:dyDescent="0.2">
      <c r="C492" s="18"/>
    </row>
    <row r="493" spans="3:3" ht="15.75" customHeight="1" x14ac:dyDescent="0.2">
      <c r="C493" s="18"/>
    </row>
    <row r="494" spans="3:3" ht="15.75" customHeight="1" x14ac:dyDescent="0.2">
      <c r="C494" s="18"/>
    </row>
    <row r="495" spans="3:3" ht="15.75" customHeight="1" x14ac:dyDescent="0.2">
      <c r="C495" s="18"/>
    </row>
    <row r="496" spans="3:3" ht="15.75" customHeight="1" x14ac:dyDescent="0.2">
      <c r="C496" s="18"/>
    </row>
    <row r="497" spans="3:3" ht="15.75" customHeight="1" x14ac:dyDescent="0.2">
      <c r="C497" s="18"/>
    </row>
    <row r="498" spans="3:3" ht="15.75" customHeight="1" x14ac:dyDescent="0.2">
      <c r="C498" s="18"/>
    </row>
    <row r="499" spans="3:3" ht="15.75" customHeight="1" x14ac:dyDescent="0.2">
      <c r="C499" s="18"/>
    </row>
    <row r="500" spans="3:3" ht="15.75" customHeight="1" x14ac:dyDescent="0.2">
      <c r="C500" s="18"/>
    </row>
    <row r="501" spans="3:3" ht="15.75" customHeight="1" x14ac:dyDescent="0.2">
      <c r="C501" s="18"/>
    </row>
    <row r="502" spans="3:3" ht="15.75" customHeight="1" x14ac:dyDescent="0.2">
      <c r="C502" s="18"/>
    </row>
    <row r="503" spans="3:3" ht="15.75" customHeight="1" x14ac:dyDescent="0.2">
      <c r="C503" s="18"/>
    </row>
    <row r="504" spans="3:3" ht="15.75" customHeight="1" x14ac:dyDescent="0.2">
      <c r="C504" s="18"/>
    </row>
    <row r="505" spans="3:3" ht="15.75" customHeight="1" x14ac:dyDescent="0.2">
      <c r="C505" s="18"/>
    </row>
    <row r="506" spans="3:3" ht="15.75" customHeight="1" x14ac:dyDescent="0.2">
      <c r="C506" s="18"/>
    </row>
    <row r="507" spans="3:3" ht="15.75" customHeight="1" x14ac:dyDescent="0.2">
      <c r="C507" s="18"/>
    </row>
    <row r="508" spans="3:3" ht="15.75" customHeight="1" x14ac:dyDescent="0.2">
      <c r="C508" s="18"/>
    </row>
    <row r="509" spans="3:3" ht="15.75" customHeight="1" x14ac:dyDescent="0.2">
      <c r="C509" s="18"/>
    </row>
    <row r="510" spans="3:3" ht="15.75" customHeight="1" x14ac:dyDescent="0.2">
      <c r="C510" s="18"/>
    </row>
    <row r="511" spans="3:3" ht="15.75" customHeight="1" x14ac:dyDescent="0.2">
      <c r="C511" s="18"/>
    </row>
    <row r="512" spans="3:3" ht="15.75" customHeight="1" x14ac:dyDescent="0.2">
      <c r="C512" s="18"/>
    </row>
    <row r="513" spans="3:3" ht="15.75" customHeight="1" x14ac:dyDescent="0.2">
      <c r="C513" s="18"/>
    </row>
    <row r="514" spans="3:3" ht="15.75" customHeight="1" x14ac:dyDescent="0.2">
      <c r="C514" s="18"/>
    </row>
    <row r="515" spans="3:3" ht="15.75" customHeight="1" x14ac:dyDescent="0.2">
      <c r="C515" s="18"/>
    </row>
    <row r="516" spans="3:3" ht="15.75" customHeight="1" x14ac:dyDescent="0.2">
      <c r="C516" s="18"/>
    </row>
    <row r="517" spans="3:3" ht="15.75" customHeight="1" x14ac:dyDescent="0.2">
      <c r="C517" s="18"/>
    </row>
    <row r="518" spans="3:3" ht="15.75" customHeight="1" x14ac:dyDescent="0.2">
      <c r="C518" s="18"/>
    </row>
    <row r="519" spans="3:3" ht="15.75" customHeight="1" x14ac:dyDescent="0.2">
      <c r="C519" s="18"/>
    </row>
    <row r="520" spans="3:3" ht="15.75" customHeight="1" x14ac:dyDescent="0.2">
      <c r="C520" s="18"/>
    </row>
    <row r="521" spans="3:3" ht="15.75" customHeight="1" x14ac:dyDescent="0.2">
      <c r="C521" s="18"/>
    </row>
    <row r="522" spans="3:3" ht="15.75" customHeight="1" x14ac:dyDescent="0.2">
      <c r="C522" s="18"/>
    </row>
    <row r="523" spans="3:3" ht="15.75" customHeight="1" x14ac:dyDescent="0.2">
      <c r="C523" s="18"/>
    </row>
    <row r="524" spans="3:3" ht="15.75" customHeight="1" x14ac:dyDescent="0.2">
      <c r="C524" s="18"/>
    </row>
    <row r="525" spans="3:3" ht="15.75" customHeight="1" x14ac:dyDescent="0.2">
      <c r="C525" s="18"/>
    </row>
    <row r="526" spans="3:3" ht="15.75" customHeight="1" x14ac:dyDescent="0.2">
      <c r="C526" s="18"/>
    </row>
    <row r="527" spans="3:3" ht="15.75" customHeight="1" x14ac:dyDescent="0.2">
      <c r="C527" s="18"/>
    </row>
    <row r="528" spans="3:3" ht="15.75" customHeight="1" x14ac:dyDescent="0.2">
      <c r="C528" s="18"/>
    </row>
    <row r="529" spans="3:3" ht="15.75" customHeight="1" x14ac:dyDescent="0.2">
      <c r="C529" s="18"/>
    </row>
    <row r="530" spans="3:3" ht="15.75" customHeight="1" x14ac:dyDescent="0.2">
      <c r="C530" s="18"/>
    </row>
    <row r="531" spans="3:3" ht="15.75" customHeight="1" x14ac:dyDescent="0.2">
      <c r="C531" s="18"/>
    </row>
    <row r="532" spans="3:3" ht="15.75" customHeight="1" x14ac:dyDescent="0.2">
      <c r="C532" s="18"/>
    </row>
    <row r="533" spans="3:3" ht="15.75" customHeight="1" x14ac:dyDescent="0.2">
      <c r="C533" s="18"/>
    </row>
    <row r="534" spans="3:3" ht="15.75" customHeight="1" x14ac:dyDescent="0.2">
      <c r="C534" s="18"/>
    </row>
    <row r="535" spans="3:3" ht="15.75" customHeight="1" x14ac:dyDescent="0.2">
      <c r="C535" s="18"/>
    </row>
    <row r="536" spans="3:3" ht="15.75" customHeight="1" x14ac:dyDescent="0.2">
      <c r="C536" s="18"/>
    </row>
    <row r="537" spans="3:3" ht="15.75" customHeight="1" x14ac:dyDescent="0.2">
      <c r="C537" s="18"/>
    </row>
    <row r="538" spans="3:3" ht="15.75" customHeight="1" x14ac:dyDescent="0.2">
      <c r="C538" s="18"/>
    </row>
    <row r="539" spans="3:3" ht="15.75" customHeight="1" x14ac:dyDescent="0.2">
      <c r="C539" s="18"/>
    </row>
    <row r="540" spans="3:3" ht="15.75" customHeight="1" x14ac:dyDescent="0.2">
      <c r="C540" s="18"/>
    </row>
    <row r="541" spans="3:3" ht="15.75" customHeight="1" x14ac:dyDescent="0.2">
      <c r="C541" s="18"/>
    </row>
    <row r="542" spans="3:3" ht="15.75" customHeight="1" x14ac:dyDescent="0.2">
      <c r="C542" s="18"/>
    </row>
    <row r="543" spans="3:3" ht="15.75" customHeight="1" x14ac:dyDescent="0.2">
      <c r="C543" s="18"/>
    </row>
    <row r="544" spans="3:3" ht="15.75" customHeight="1" x14ac:dyDescent="0.2">
      <c r="C544" s="18"/>
    </row>
    <row r="545" spans="3:3" ht="15.75" customHeight="1" x14ac:dyDescent="0.2">
      <c r="C545" s="18"/>
    </row>
    <row r="546" spans="3:3" ht="15.75" customHeight="1" x14ac:dyDescent="0.2">
      <c r="C546" s="18"/>
    </row>
    <row r="547" spans="3:3" ht="15.75" customHeight="1" x14ac:dyDescent="0.2">
      <c r="C547" s="18"/>
    </row>
    <row r="548" spans="3:3" ht="15.75" customHeight="1" x14ac:dyDescent="0.2">
      <c r="C548" s="18"/>
    </row>
    <row r="549" spans="3:3" ht="15.75" customHeight="1" x14ac:dyDescent="0.2">
      <c r="C549" s="18"/>
    </row>
    <row r="550" spans="3:3" ht="15.75" customHeight="1" x14ac:dyDescent="0.2">
      <c r="C550" s="18"/>
    </row>
    <row r="551" spans="3:3" ht="15.75" customHeight="1" x14ac:dyDescent="0.2">
      <c r="C551" s="18"/>
    </row>
    <row r="552" spans="3:3" ht="15.75" customHeight="1" x14ac:dyDescent="0.2">
      <c r="C552" s="18"/>
    </row>
    <row r="553" spans="3:3" ht="15.75" customHeight="1" x14ac:dyDescent="0.2">
      <c r="C553" s="18"/>
    </row>
    <row r="554" spans="3:3" ht="15.75" customHeight="1" x14ac:dyDescent="0.2">
      <c r="C554" s="18"/>
    </row>
    <row r="555" spans="3:3" ht="15.75" customHeight="1" x14ac:dyDescent="0.2">
      <c r="C555" s="18"/>
    </row>
    <row r="556" spans="3:3" ht="15.75" customHeight="1" x14ac:dyDescent="0.2">
      <c r="C556" s="18"/>
    </row>
    <row r="557" spans="3:3" ht="15.75" customHeight="1" x14ac:dyDescent="0.2">
      <c r="C557" s="18"/>
    </row>
    <row r="558" spans="3:3" ht="15.75" customHeight="1" x14ac:dyDescent="0.2">
      <c r="C558" s="18"/>
    </row>
    <row r="559" spans="3:3" ht="15.75" customHeight="1" x14ac:dyDescent="0.2">
      <c r="C559" s="18"/>
    </row>
    <row r="560" spans="3:3" ht="15.75" customHeight="1" x14ac:dyDescent="0.2">
      <c r="C560" s="18"/>
    </row>
    <row r="561" spans="3:3" ht="15.75" customHeight="1" x14ac:dyDescent="0.2">
      <c r="C561" s="18"/>
    </row>
    <row r="562" spans="3:3" ht="15.75" customHeight="1" x14ac:dyDescent="0.2">
      <c r="C562" s="18"/>
    </row>
    <row r="563" spans="3:3" ht="15.75" customHeight="1" x14ac:dyDescent="0.2">
      <c r="C563" s="18"/>
    </row>
    <row r="564" spans="3:3" ht="15.75" customHeight="1" x14ac:dyDescent="0.2">
      <c r="C564" s="18"/>
    </row>
    <row r="565" spans="3:3" ht="15.75" customHeight="1" x14ac:dyDescent="0.2">
      <c r="C565" s="18"/>
    </row>
    <row r="566" spans="3:3" ht="15.75" customHeight="1" x14ac:dyDescent="0.2">
      <c r="C566" s="18"/>
    </row>
    <row r="567" spans="3:3" ht="15.75" customHeight="1" x14ac:dyDescent="0.2">
      <c r="C567" s="18"/>
    </row>
    <row r="568" spans="3:3" ht="15.75" customHeight="1" x14ac:dyDescent="0.2">
      <c r="C568" s="18"/>
    </row>
    <row r="569" spans="3:3" ht="15.75" customHeight="1" x14ac:dyDescent="0.2">
      <c r="C569" s="18"/>
    </row>
    <row r="570" spans="3:3" ht="15.75" customHeight="1" x14ac:dyDescent="0.2">
      <c r="C570" s="18"/>
    </row>
    <row r="571" spans="3:3" ht="15.75" customHeight="1" x14ac:dyDescent="0.2">
      <c r="C571" s="18"/>
    </row>
    <row r="572" spans="3:3" ht="15.75" customHeight="1" x14ac:dyDescent="0.2">
      <c r="C572" s="18"/>
    </row>
    <row r="573" spans="3:3" ht="15.75" customHeight="1" x14ac:dyDescent="0.2">
      <c r="C573" s="18"/>
    </row>
    <row r="574" spans="3:3" ht="15.75" customHeight="1" x14ac:dyDescent="0.2">
      <c r="C574" s="18"/>
    </row>
    <row r="575" spans="3:3" ht="15.75" customHeight="1" x14ac:dyDescent="0.2">
      <c r="C575" s="18"/>
    </row>
    <row r="576" spans="3:3" ht="15.75" customHeight="1" x14ac:dyDescent="0.2">
      <c r="C576" s="18"/>
    </row>
    <row r="577" spans="3:3" ht="15.75" customHeight="1" x14ac:dyDescent="0.2">
      <c r="C577" s="18"/>
    </row>
    <row r="578" spans="3:3" ht="15.75" customHeight="1" x14ac:dyDescent="0.2">
      <c r="C578" s="18"/>
    </row>
    <row r="579" spans="3:3" ht="15.75" customHeight="1" x14ac:dyDescent="0.2">
      <c r="C579" s="18"/>
    </row>
    <row r="580" spans="3:3" ht="15.75" customHeight="1" x14ac:dyDescent="0.2">
      <c r="C580" s="18"/>
    </row>
    <row r="581" spans="3:3" ht="15.75" customHeight="1" x14ac:dyDescent="0.2">
      <c r="C581" s="18"/>
    </row>
    <row r="582" spans="3:3" ht="15.75" customHeight="1" x14ac:dyDescent="0.2">
      <c r="C582" s="18"/>
    </row>
    <row r="583" spans="3:3" ht="15.75" customHeight="1" x14ac:dyDescent="0.2">
      <c r="C583" s="18"/>
    </row>
    <row r="584" spans="3:3" ht="15.75" customHeight="1" x14ac:dyDescent="0.2">
      <c r="C584" s="18"/>
    </row>
    <row r="585" spans="3:3" ht="15.75" customHeight="1" x14ac:dyDescent="0.2">
      <c r="C585" s="18"/>
    </row>
    <row r="586" spans="3:3" ht="15.75" customHeight="1" x14ac:dyDescent="0.2">
      <c r="C586" s="18"/>
    </row>
    <row r="587" spans="3:3" ht="15.75" customHeight="1" x14ac:dyDescent="0.2">
      <c r="C587" s="18"/>
    </row>
    <row r="588" spans="3:3" ht="15.75" customHeight="1" x14ac:dyDescent="0.2">
      <c r="C588" s="18"/>
    </row>
    <row r="589" spans="3:3" ht="15.75" customHeight="1" x14ac:dyDescent="0.2">
      <c r="C589" s="18"/>
    </row>
    <row r="590" spans="3:3" ht="15.75" customHeight="1" x14ac:dyDescent="0.2">
      <c r="C590" s="18"/>
    </row>
    <row r="591" spans="3:3" ht="15.75" customHeight="1" x14ac:dyDescent="0.2">
      <c r="C591" s="18"/>
    </row>
    <row r="592" spans="3:3" ht="15.75" customHeight="1" x14ac:dyDescent="0.2">
      <c r="C592" s="18"/>
    </row>
    <row r="593" spans="3:3" ht="15.75" customHeight="1" x14ac:dyDescent="0.2">
      <c r="C593" s="18"/>
    </row>
    <row r="594" spans="3:3" ht="15.75" customHeight="1" x14ac:dyDescent="0.2">
      <c r="C594" s="18"/>
    </row>
    <row r="595" spans="3:3" ht="15.75" customHeight="1" x14ac:dyDescent="0.2">
      <c r="C595" s="18"/>
    </row>
    <row r="596" spans="3:3" ht="15.75" customHeight="1" x14ac:dyDescent="0.2">
      <c r="C596" s="18"/>
    </row>
    <row r="597" spans="3:3" ht="15.75" customHeight="1" x14ac:dyDescent="0.2">
      <c r="C597" s="18"/>
    </row>
    <row r="598" spans="3:3" ht="15.75" customHeight="1" x14ac:dyDescent="0.2">
      <c r="C598" s="18"/>
    </row>
    <row r="599" spans="3:3" ht="15.75" customHeight="1" x14ac:dyDescent="0.2">
      <c r="C599" s="18"/>
    </row>
    <row r="600" spans="3:3" ht="15.75" customHeight="1" x14ac:dyDescent="0.2">
      <c r="C600" s="18"/>
    </row>
    <row r="601" spans="3:3" ht="15.75" customHeight="1" x14ac:dyDescent="0.2">
      <c r="C601" s="18"/>
    </row>
    <row r="602" spans="3:3" ht="15.75" customHeight="1" x14ac:dyDescent="0.2">
      <c r="C602" s="18"/>
    </row>
    <row r="603" spans="3:3" ht="15.75" customHeight="1" x14ac:dyDescent="0.2">
      <c r="C603" s="18"/>
    </row>
    <row r="604" spans="3:3" ht="15.75" customHeight="1" x14ac:dyDescent="0.2">
      <c r="C604" s="18"/>
    </row>
    <row r="605" spans="3:3" ht="15.75" customHeight="1" x14ac:dyDescent="0.2">
      <c r="C605" s="18"/>
    </row>
    <row r="606" spans="3:3" ht="15.75" customHeight="1" x14ac:dyDescent="0.2">
      <c r="C606" s="18"/>
    </row>
    <row r="607" spans="3:3" ht="15.75" customHeight="1" x14ac:dyDescent="0.2">
      <c r="C607" s="18"/>
    </row>
    <row r="608" spans="3:3" ht="15.75" customHeight="1" x14ac:dyDescent="0.2">
      <c r="C608" s="18"/>
    </row>
    <row r="609" spans="3:3" ht="15.75" customHeight="1" x14ac:dyDescent="0.2">
      <c r="C609" s="18"/>
    </row>
    <row r="610" spans="3:3" ht="15.75" customHeight="1" x14ac:dyDescent="0.2">
      <c r="C610" s="18"/>
    </row>
    <row r="611" spans="3:3" ht="15.75" customHeight="1" x14ac:dyDescent="0.2">
      <c r="C611" s="18"/>
    </row>
    <row r="612" spans="3:3" ht="15.75" customHeight="1" x14ac:dyDescent="0.2">
      <c r="C612" s="18"/>
    </row>
    <row r="613" spans="3:3" ht="15.75" customHeight="1" x14ac:dyDescent="0.2">
      <c r="C613" s="18"/>
    </row>
    <row r="614" spans="3:3" ht="15.75" customHeight="1" x14ac:dyDescent="0.2">
      <c r="C614" s="18"/>
    </row>
    <row r="615" spans="3:3" ht="15.75" customHeight="1" x14ac:dyDescent="0.2">
      <c r="C615" s="18"/>
    </row>
    <row r="616" spans="3:3" ht="15.75" customHeight="1" x14ac:dyDescent="0.2">
      <c r="C616" s="18"/>
    </row>
    <row r="617" spans="3:3" ht="15.75" customHeight="1" x14ac:dyDescent="0.2">
      <c r="C617" s="18"/>
    </row>
    <row r="618" spans="3:3" ht="15.75" customHeight="1" x14ac:dyDescent="0.2">
      <c r="C618" s="18"/>
    </row>
    <row r="619" spans="3:3" ht="15.75" customHeight="1" x14ac:dyDescent="0.2">
      <c r="C619" s="18"/>
    </row>
    <row r="620" spans="3:3" ht="15.75" customHeight="1" x14ac:dyDescent="0.2">
      <c r="C620" s="18"/>
    </row>
    <row r="621" spans="3:3" ht="15.75" customHeight="1" x14ac:dyDescent="0.2">
      <c r="C621" s="18"/>
    </row>
    <row r="622" spans="3:3" ht="15.75" customHeight="1" x14ac:dyDescent="0.2">
      <c r="C622" s="18"/>
    </row>
    <row r="623" spans="3:3" ht="15.75" customHeight="1" x14ac:dyDescent="0.2">
      <c r="C623" s="18"/>
    </row>
    <row r="624" spans="3:3" ht="15.75" customHeight="1" x14ac:dyDescent="0.2">
      <c r="C624" s="18"/>
    </row>
    <row r="625" spans="3:3" ht="15.75" customHeight="1" x14ac:dyDescent="0.2">
      <c r="C625" s="18"/>
    </row>
    <row r="626" spans="3:3" ht="15.75" customHeight="1" x14ac:dyDescent="0.2">
      <c r="C626" s="18"/>
    </row>
    <row r="627" spans="3:3" ht="15.75" customHeight="1" x14ac:dyDescent="0.2">
      <c r="C627" s="18"/>
    </row>
    <row r="628" spans="3:3" ht="15.75" customHeight="1" x14ac:dyDescent="0.2">
      <c r="C628" s="18"/>
    </row>
    <row r="629" spans="3:3" ht="15.75" customHeight="1" x14ac:dyDescent="0.2">
      <c r="C629" s="18"/>
    </row>
    <row r="630" spans="3:3" ht="15.75" customHeight="1" x14ac:dyDescent="0.2">
      <c r="C630" s="18"/>
    </row>
    <row r="631" spans="3:3" ht="15.75" customHeight="1" x14ac:dyDescent="0.2">
      <c r="C631" s="18"/>
    </row>
    <row r="632" spans="3:3" ht="15.75" customHeight="1" x14ac:dyDescent="0.2">
      <c r="C632" s="18"/>
    </row>
    <row r="633" spans="3:3" ht="15.75" customHeight="1" x14ac:dyDescent="0.2">
      <c r="C633" s="18"/>
    </row>
    <row r="634" spans="3:3" ht="15.75" customHeight="1" x14ac:dyDescent="0.2">
      <c r="C634" s="18"/>
    </row>
    <row r="635" spans="3:3" ht="15.75" customHeight="1" x14ac:dyDescent="0.2">
      <c r="C635" s="18"/>
    </row>
    <row r="636" spans="3:3" ht="15.75" customHeight="1" x14ac:dyDescent="0.2">
      <c r="C636" s="18"/>
    </row>
    <row r="637" spans="3:3" ht="15.75" customHeight="1" x14ac:dyDescent="0.2">
      <c r="C637" s="18"/>
    </row>
    <row r="638" spans="3:3" ht="15.75" customHeight="1" x14ac:dyDescent="0.2">
      <c r="C638" s="18"/>
    </row>
    <row r="639" spans="3:3" ht="15.75" customHeight="1" x14ac:dyDescent="0.2">
      <c r="C639" s="18"/>
    </row>
    <row r="640" spans="3:3" ht="15.75" customHeight="1" x14ac:dyDescent="0.2">
      <c r="C640" s="18"/>
    </row>
    <row r="641" spans="3:3" ht="15.75" customHeight="1" x14ac:dyDescent="0.2">
      <c r="C641" s="18"/>
    </row>
    <row r="642" spans="3:3" ht="15.75" customHeight="1" x14ac:dyDescent="0.2">
      <c r="C642" s="18"/>
    </row>
    <row r="643" spans="3:3" ht="15.75" customHeight="1" x14ac:dyDescent="0.2">
      <c r="C643" s="18"/>
    </row>
    <row r="644" spans="3:3" ht="15.75" customHeight="1" x14ac:dyDescent="0.2">
      <c r="C644" s="18"/>
    </row>
    <row r="645" spans="3:3" ht="15.75" customHeight="1" x14ac:dyDescent="0.2">
      <c r="C645" s="18"/>
    </row>
    <row r="646" spans="3:3" ht="15.75" customHeight="1" x14ac:dyDescent="0.2">
      <c r="C646" s="18"/>
    </row>
    <row r="647" spans="3:3" ht="15.75" customHeight="1" x14ac:dyDescent="0.2">
      <c r="C647" s="18"/>
    </row>
    <row r="648" spans="3:3" ht="15.75" customHeight="1" x14ac:dyDescent="0.2">
      <c r="C648" s="18"/>
    </row>
    <row r="649" spans="3:3" ht="15.75" customHeight="1" x14ac:dyDescent="0.2">
      <c r="C649" s="18"/>
    </row>
    <row r="650" spans="3:3" ht="15.75" customHeight="1" x14ac:dyDescent="0.2">
      <c r="C650" s="18"/>
    </row>
    <row r="651" spans="3:3" ht="15.75" customHeight="1" x14ac:dyDescent="0.2">
      <c r="C651" s="18"/>
    </row>
    <row r="652" spans="3:3" ht="15.75" customHeight="1" x14ac:dyDescent="0.2">
      <c r="C652" s="18"/>
    </row>
    <row r="653" spans="3:3" ht="15.75" customHeight="1" x14ac:dyDescent="0.2">
      <c r="C653" s="18"/>
    </row>
    <row r="654" spans="3:3" ht="15.75" customHeight="1" x14ac:dyDescent="0.2">
      <c r="C654" s="18"/>
    </row>
    <row r="655" spans="3:3" ht="15.75" customHeight="1" x14ac:dyDescent="0.2">
      <c r="C655" s="18"/>
    </row>
    <row r="656" spans="3:3" ht="15.75" customHeight="1" x14ac:dyDescent="0.2">
      <c r="C656" s="18"/>
    </row>
    <row r="657" spans="3:3" ht="15.75" customHeight="1" x14ac:dyDescent="0.2">
      <c r="C657" s="18"/>
    </row>
    <row r="658" spans="3:3" ht="15.75" customHeight="1" x14ac:dyDescent="0.2">
      <c r="C658" s="18"/>
    </row>
    <row r="659" spans="3:3" ht="15.75" customHeight="1" x14ac:dyDescent="0.2">
      <c r="C659" s="18"/>
    </row>
    <row r="660" spans="3:3" ht="15.75" customHeight="1" x14ac:dyDescent="0.2">
      <c r="C660" s="18"/>
    </row>
    <row r="661" spans="3:3" ht="15.75" customHeight="1" x14ac:dyDescent="0.2">
      <c r="C661" s="18"/>
    </row>
    <row r="662" spans="3:3" ht="15.75" customHeight="1" x14ac:dyDescent="0.2">
      <c r="C662" s="18"/>
    </row>
    <row r="663" spans="3:3" ht="15.75" customHeight="1" x14ac:dyDescent="0.2">
      <c r="C663" s="18"/>
    </row>
    <row r="664" spans="3:3" ht="15.75" customHeight="1" x14ac:dyDescent="0.2">
      <c r="C664" s="18"/>
    </row>
    <row r="665" spans="3:3" ht="15.75" customHeight="1" x14ac:dyDescent="0.2">
      <c r="C665" s="18"/>
    </row>
    <row r="666" spans="3:3" ht="15.75" customHeight="1" x14ac:dyDescent="0.2">
      <c r="C666" s="18"/>
    </row>
    <row r="667" spans="3:3" ht="15.75" customHeight="1" x14ac:dyDescent="0.2">
      <c r="C667" s="18"/>
    </row>
    <row r="668" spans="3:3" ht="15.75" customHeight="1" x14ac:dyDescent="0.2">
      <c r="C668" s="18"/>
    </row>
    <row r="669" spans="3:3" ht="15.75" customHeight="1" x14ac:dyDescent="0.2">
      <c r="C669" s="18"/>
    </row>
    <row r="670" spans="3:3" ht="15.75" customHeight="1" x14ac:dyDescent="0.2">
      <c r="C670" s="18"/>
    </row>
    <row r="671" spans="3:3" ht="15.75" customHeight="1" x14ac:dyDescent="0.2">
      <c r="C671" s="18"/>
    </row>
    <row r="672" spans="3:3" ht="15.75" customHeight="1" x14ac:dyDescent="0.2">
      <c r="C672" s="18"/>
    </row>
    <row r="673" spans="3:3" ht="15.75" customHeight="1" x14ac:dyDescent="0.2">
      <c r="C673" s="18"/>
    </row>
    <row r="674" spans="3:3" ht="15.75" customHeight="1" x14ac:dyDescent="0.2">
      <c r="C674" s="18"/>
    </row>
    <row r="675" spans="3:3" ht="15.75" customHeight="1" x14ac:dyDescent="0.2">
      <c r="C675" s="18"/>
    </row>
    <row r="676" spans="3:3" ht="15.75" customHeight="1" x14ac:dyDescent="0.2">
      <c r="C676" s="18"/>
    </row>
    <row r="677" spans="3:3" ht="15.75" customHeight="1" x14ac:dyDescent="0.2">
      <c r="C677" s="18"/>
    </row>
    <row r="678" spans="3:3" ht="15.75" customHeight="1" x14ac:dyDescent="0.2">
      <c r="C678" s="18"/>
    </row>
    <row r="679" spans="3:3" ht="15.75" customHeight="1" x14ac:dyDescent="0.2">
      <c r="C679" s="18"/>
    </row>
    <row r="680" spans="3:3" ht="15.75" customHeight="1" x14ac:dyDescent="0.2">
      <c r="C680" s="18"/>
    </row>
    <row r="681" spans="3:3" ht="15.75" customHeight="1" x14ac:dyDescent="0.2">
      <c r="C681" s="18"/>
    </row>
    <row r="682" spans="3:3" ht="15.75" customHeight="1" x14ac:dyDescent="0.2">
      <c r="C682" s="18"/>
    </row>
    <row r="683" spans="3:3" ht="15.75" customHeight="1" x14ac:dyDescent="0.2">
      <c r="C683" s="18"/>
    </row>
    <row r="684" spans="3:3" ht="15.75" customHeight="1" x14ac:dyDescent="0.2">
      <c r="C684" s="18"/>
    </row>
    <row r="685" spans="3:3" ht="15.75" customHeight="1" x14ac:dyDescent="0.2">
      <c r="C685" s="18"/>
    </row>
    <row r="686" spans="3:3" ht="15.75" customHeight="1" x14ac:dyDescent="0.2">
      <c r="C686" s="18"/>
    </row>
    <row r="687" spans="3:3" ht="15.75" customHeight="1" x14ac:dyDescent="0.2">
      <c r="C687" s="18"/>
    </row>
    <row r="688" spans="3:3" ht="15.75" customHeight="1" x14ac:dyDescent="0.2">
      <c r="C688" s="18"/>
    </row>
    <row r="689" spans="3:3" ht="15.75" customHeight="1" x14ac:dyDescent="0.2">
      <c r="C689" s="18"/>
    </row>
    <row r="690" spans="3:3" ht="15.75" customHeight="1" x14ac:dyDescent="0.2">
      <c r="C690" s="18"/>
    </row>
    <row r="691" spans="3:3" ht="15.75" customHeight="1" x14ac:dyDescent="0.2">
      <c r="C691" s="18"/>
    </row>
    <row r="692" spans="3:3" ht="15.75" customHeight="1" x14ac:dyDescent="0.2">
      <c r="C692" s="18"/>
    </row>
    <row r="693" spans="3:3" ht="15.75" customHeight="1" x14ac:dyDescent="0.2">
      <c r="C693" s="18"/>
    </row>
    <row r="694" spans="3:3" ht="15.75" customHeight="1" x14ac:dyDescent="0.2">
      <c r="C694" s="18"/>
    </row>
    <row r="695" spans="3:3" ht="15.75" customHeight="1" x14ac:dyDescent="0.2">
      <c r="C695" s="18"/>
    </row>
    <row r="696" spans="3:3" ht="15.75" customHeight="1" x14ac:dyDescent="0.2">
      <c r="C696" s="18"/>
    </row>
    <row r="697" spans="3:3" ht="15.75" customHeight="1" x14ac:dyDescent="0.2">
      <c r="C697" s="18"/>
    </row>
    <row r="698" spans="3:3" ht="15.75" customHeight="1" x14ac:dyDescent="0.2">
      <c r="C698" s="18"/>
    </row>
    <row r="699" spans="3:3" ht="15.75" customHeight="1" x14ac:dyDescent="0.2">
      <c r="C699" s="18"/>
    </row>
    <row r="700" spans="3:3" ht="15.75" customHeight="1" x14ac:dyDescent="0.2">
      <c r="C700" s="18"/>
    </row>
    <row r="701" spans="3:3" ht="15.75" customHeight="1" x14ac:dyDescent="0.2">
      <c r="C701" s="18"/>
    </row>
    <row r="702" spans="3:3" ht="15.75" customHeight="1" x14ac:dyDescent="0.2">
      <c r="C702" s="18"/>
    </row>
    <row r="703" spans="3:3" ht="15.75" customHeight="1" x14ac:dyDescent="0.2">
      <c r="C703" s="18"/>
    </row>
    <row r="704" spans="3:3" ht="15.75" customHeight="1" x14ac:dyDescent="0.2">
      <c r="C704" s="18"/>
    </row>
    <row r="705" spans="3:3" ht="15.75" customHeight="1" x14ac:dyDescent="0.2">
      <c r="C705" s="18"/>
    </row>
    <row r="706" spans="3:3" ht="15.75" customHeight="1" x14ac:dyDescent="0.2">
      <c r="C706" s="18"/>
    </row>
    <row r="707" spans="3:3" ht="15.75" customHeight="1" x14ac:dyDescent="0.2">
      <c r="C707" s="18"/>
    </row>
    <row r="708" spans="3:3" ht="15.75" customHeight="1" x14ac:dyDescent="0.2">
      <c r="C708" s="18"/>
    </row>
    <row r="709" spans="3:3" ht="15.75" customHeight="1" x14ac:dyDescent="0.2">
      <c r="C709" s="18"/>
    </row>
    <row r="710" spans="3:3" ht="15.75" customHeight="1" x14ac:dyDescent="0.2">
      <c r="C710" s="18"/>
    </row>
    <row r="711" spans="3:3" ht="15.75" customHeight="1" x14ac:dyDescent="0.2">
      <c r="C711" s="18"/>
    </row>
    <row r="712" spans="3:3" ht="15.75" customHeight="1" x14ac:dyDescent="0.2">
      <c r="C712" s="18"/>
    </row>
    <row r="713" spans="3:3" ht="15.75" customHeight="1" x14ac:dyDescent="0.2">
      <c r="C713" s="18"/>
    </row>
    <row r="714" spans="3:3" ht="15.75" customHeight="1" x14ac:dyDescent="0.2">
      <c r="C714" s="18"/>
    </row>
    <row r="715" spans="3:3" ht="15.75" customHeight="1" x14ac:dyDescent="0.2">
      <c r="C715" s="18"/>
    </row>
    <row r="716" spans="3:3" ht="15.75" customHeight="1" x14ac:dyDescent="0.2">
      <c r="C716" s="18"/>
    </row>
    <row r="717" spans="3:3" ht="15.75" customHeight="1" x14ac:dyDescent="0.2">
      <c r="C717" s="18"/>
    </row>
    <row r="718" spans="3:3" ht="15.75" customHeight="1" x14ac:dyDescent="0.2">
      <c r="C718" s="18"/>
    </row>
    <row r="719" spans="3:3" ht="15.75" customHeight="1" x14ac:dyDescent="0.2">
      <c r="C719" s="18"/>
    </row>
    <row r="720" spans="3:3" ht="15.75" customHeight="1" x14ac:dyDescent="0.2">
      <c r="C720" s="18"/>
    </row>
    <row r="721" spans="3:3" ht="15.75" customHeight="1" x14ac:dyDescent="0.2">
      <c r="C721" s="18"/>
    </row>
    <row r="722" spans="3:3" ht="15.75" customHeight="1" x14ac:dyDescent="0.2">
      <c r="C722" s="18"/>
    </row>
    <row r="723" spans="3:3" ht="15.75" customHeight="1" x14ac:dyDescent="0.2">
      <c r="C723" s="18"/>
    </row>
    <row r="724" spans="3:3" ht="15.75" customHeight="1" x14ac:dyDescent="0.2">
      <c r="C724" s="18"/>
    </row>
    <row r="725" spans="3:3" ht="15.75" customHeight="1" x14ac:dyDescent="0.2">
      <c r="C725" s="18"/>
    </row>
    <row r="726" spans="3:3" ht="15.75" customHeight="1" x14ac:dyDescent="0.2">
      <c r="C726" s="18"/>
    </row>
    <row r="727" spans="3:3" ht="15.75" customHeight="1" x14ac:dyDescent="0.2">
      <c r="C727" s="18"/>
    </row>
    <row r="728" spans="3:3" ht="15.75" customHeight="1" x14ac:dyDescent="0.2">
      <c r="C728" s="18"/>
    </row>
    <row r="729" spans="3:3" ht="15.75" customHeight="1" x14ac:dyDescent="0.2">
      <c r="C729" s="18"/>
    </row>
    <row r="730" spans="3:3" ht="15.75" customHeight="1" x14ac:dyDescent="0.2">
      <c r="C730" s="18"/>
    </row>
    <row r="731" spans="3:3" ht="15.75" customHeight="1" x14ac:dyDescent="0.2">
      <c r="C731" s="18"/>
    </row>
    <row r="732" spans="3:3" ht="15.75" customHeight="1" x14ac:dyDescent="0.2">
      <c r="C732" s="18"/>
    </row>
    <row r="733" spans="3:3" ht="15.75" customHeight="1" x14ac:dyDescent="0.2">
      <c r="C733" s="18"/>
    </row>
    <row r="734" spans="3:3" ht="15.75" customHeight="1" x14ac:dyDescent="0.2">
      <c r="C734" s="18"/>
    </row>
    <row r="735" spans="3:3" ht="15.75" customHeight="1" x14ac:dyDescent="0.2">
      <c r="C735" s="18"/>
    </row>
    <row r="736" spans="3:3" ht="15.75" customHeight="1" x14ac:dyDescent="0.2">
      <c r="C736" s="18"/>
    </row>
    <row r="737" spans="3:3" ht="15.75" customHeight="1" x14ac:dyDescent="0.2">
      <c r="C737" s="18"/>
    </row>
    <row r="738" spans="3:3" ht="15.75" customHeight="1" x14ac:dyDescent="0.2">
      <c r="C738" s="18"/>
    </row>
    <row r="739" spans="3:3" ht="15.75" customHeight="1" x14ac:dyDescent="0.2">
      <c r="C739" s="18"/>
    </row>
    <row r="740" spans="3:3" ht="15.75" customHeight="1" x14ac:dyDescent="0.2">
      <c r="C740" s="18"/>
    </row>
    <row r="741" spans="3:3" ht="15.75" customHeight="1" x14ac:dyDescent="0.2">
      <c r="C741" s="18"/>
    </row>
    <row r="742" spans="3:3" ht="15.75" customHeight="1" x14ac:dyDescent="0.2">
      <c r="C742" s="18"/>
    </row>
    <row r="743" spans="3:3" ht="15.75" customHeight="1" x14ac:dyDescent="0.2">
      <c r="C743" s="18"/>
    </row>
    <row r="744" spans="3:3" ht="15.75" customHeight="1" x14ac:dyDescent="0.2">
      <c r="C744" s="18"/>
    </row>
    <row r="745" spans="3:3" ht="15.75" customHeight="1" x14ac:dyDescent="0.2">
      <c r="C745" s="18"/>
    </row>
    <row r="746" spans="3:3" ht="15.75" customHeight="1" x14ac:dyDescent="0.2">
      <c r="C746" s="18"/>
    </row>
    <row r="747" spans="3:3" ht="15.75" customHeight="1" x14ac:dyDescent="0.2">
      <c r="C747" s="18"/>
    </row>
    <row r="748" spans="3:3" ht="15.75" customHeight="1" x14ac:dyDescent="0.2">
      <c r="C748" s="18"/>
    </row>
    <row r="749" spans="3:3" ht="15.75" customHeight="1" x14ac:dyDescent="0.2">
      <c r="C749" s="18"/>
    </row>
    <row r="750" spans="3:3" ht="15.75" customHeight="1" x14ac:dyDescent="0.2">
      <c r="C750" s="18"/>
    </row>
    <row r="751" spans="3:3" ht="15.75" customHeight="1" x14ac:dyDescent="0.2">
      <c r="C751" s="18"/>
    </row>
    <row r="752" spans="3:3" ht="15.75" customHeight="1" x14ac:dyDescent="0.2">
      <c r="C752" s="18"/>
    </row>
    <row r="753" spans="3:3" ht="15.75" customHeight="1" x14ac:dyDescent="0.2">
      <c r="C753" s="18"/>
    </row>
    <row r="754" spans="3:3" ht="15.75" customHeight="1" x14ac:dyDescent="0.2">
      <c r="C754" s="18"/>
    </row>
    <row r="755" spans="3:3" ht="15.75" customHeight="1" x14ac:dyDescent="0.2">
      <c r="C755" s="18"/>
    </row>
    <row r="756" spans="3:3" ht="15.75" customHeight="1" x14ac:dyDescent="0.2">
      <c r="C756" s="18"/>
    </row>
    <row r="757" spans="3:3" ht="15.75" customHeight="1" x14ac:dyDescent="0.2">
      <c r="C757" s="18"/>
    </row>
    <row r="758" spans="3:3" ht="15.75" customHeight="1" x14ac:dyDescent="0.2">
      <c r="C758" s="18"/>
    </row>
    <row r="759" spans="3:3" ht="15.75" customHeight="1" x14ac:dyDescent="0.2">
      <c r="C759" s="18"/>
    </row>
    <row r="760" spans="3:3" ht="15.75" customHeight="1" x14ac:dyDescent="0.2">
      <c r="C760" s="18"/>
    </row>
    <row r="761" spans="3:3" ht="15.75" customHeight="1" x14ac:dyDescent="0.2">
      <c r="C761" s="18"/>
    </row>
    <row r="762" spans="3:3" ht="15.75" customHeight="1" x14ac:dyDescent="0.2">
      <c r="C762" s="18"/>
    </row>
    <row r="763" spans="3:3" ht="15.75" customHeight="1" x14ac:dyDescent="0.2">
      <c r="C763" s="18"/>
    </row>
    <row r="764" spans="3:3" ht="15.75" customHeight="1" x14ac:dyDescent="0.2">
      <c r="C764" s="18"/>
    </row>
    <row r="765" spans="3:3" ht="15.75" customHeight="1" x14ac:dyDescent="0.2">
      <c r="C765" s="18"/>
    </row>
    <row r="766" spans="3:3" ht="15.75" customHeight="1" x14ac:dyDescent="0.2">
      <c r="C766" s="18"/>
    </row>
    <row r="767" spans="3:3" ht="15.75" customHeight="1" x14ac:dyDescent="0.2">
      <c r="C767" s="18"/>
    </row>
    <row r="768" spans="3:3" ht="15.75" customHeight="1" x14ac:dyDescent="0.2">
      <c r="C768" s="18"/>
    </row>
    <row r="769" spans="3:3" ht="15.75" customHeight="1" x14ac:dyDescent="0.2">
      <c r="C769" s="18"/>
    </row>
    <row r="770" spans="3:3" ht="15.75" customHeight="1" x14ac:dyDescent="0.2">
      <c r="C770" s="18"/>
    </row>
    <row r="771" spans="3:3" ht="15.75" customHeight="1" x14ac:dyDescent="0.2">
      <c r="C771" s="18"/>
    </row>
    <row r="772" spans="3:3" ht="15.75" customHeight="1" x14ac:dyDescent="0.2">
      <c r="C772" s="18"/>
    </row>
    <row r="773" spans="3:3" ht="15.75" customHeight="1" x14ac:dyDescent="0.2">
      <c r="C773" s="18"/>
    </row>
    <row r="774" spans="3:3" ht="15.75" customHeight="1" x14ac:dyDescent="0.2">
      <c r="C774" s="18"/>
    </row>
    <row r="775" spans="3:3" ht="15.75" customHeight="1" x14ac:dyDescent="0.2">
      <c r="C775" s="18"/>
    </row>
    <row r="776" spans="3:3" ht="15.75" customHeight="1" x14ac:dyDescent="0.2">
      <c r="C776" s="18"/>
    </row>
    <row r="777" spans="3:3" ht="15.75" customHeight="1" x14ac:dyDescent="0.2">
      <c r="C777" s="18"/>
    </row>
    <row r="778" spans="3:3" ht="15.75" customHeight="1" x14ac:dyDescent="0.2">
      <c r="C778" s="18"/>
    </row>
    <row r="779" spans="3:3" ht="15.75" customHeight="1" x14ac:dyDescent="0.2">
      <c r="C779" s="18"/>
    </row>
    <row r="780" spans="3:3" ht="15.75" customHeight="1" x14ac:dyDescent="0.2">
      <c r="C780" s="18"/>
    </row>
    <row r="781" spans="3:3" ht="15.75" customHeight="1" x14ac:dyDescent="0.2">
      <c r="C781" s="18"/>
    </row>
    <row r="782" spans="3:3" ht="15.75" customHeight="1" x14ac:dyDescent="0.2">
      <c r="C782" s="18"/>
    </row>
    <row r="783" spans="3:3" ht="15.75" customHeight="1" x14ac:dyDescent="0.2">
      <c r="C783" s="18"/>
    </row>
    <row r="784" spans="3:3" ht="15.75" customHeight="1" x14ac:dyDescent="0.2">
      <c r="C784" s="18"/>
    </row>
    <row r="785" spans="3:3" ht="15.75" customHeight="1" x14ac:dyDescent="0.2">
      <c r="C785" s="18"/>
    </row>
    <row r="786" spans="3:3" ht="15.75" customHeight="1" x14ac:dyDescent="0.2">
      <c r="C786" s="18"/>
    </row>
    <row r="787" spans="3:3" ht="15.75" customHeight="1" x14ac:dyDescent="0.2">
      <c r="C787" s="18"/>
    </row>
    <row r="788" spans="3:3" ht="15.75" customHeight="1" x14ac:dyDescent="0.2">
      <c r="C788" s="18"/>
    </row>
    <row r="789" spans="3:3" ht="15.75" customHeight="1" x14ac:dyDescent="0.2">
      <c r="C789" s="18"/>
    </row>
    <row r="790" spans="3:3" ht="15.75" customHeight="1" x14ac:dyDescent="0.2">
      <c r="C790" s="18"/>
    </row>
    <row r="791" spans="3:3" ht="15.75" customHeight="1" x14ac:dyDescent="0.2">
      <c r="C791" s="18"/>
    </row>
    <row r="792" spans="3:3" ht="15.75" customHeight="1" x14ac:dyDescent="0.2">
      <c r="C792" s="18"/>
    </row>
    <row r="793" spans="3:3" ht="15.75" customHeight="1" x14ac:dyDescent="0.2">
      <c r="C793" s="18"/>
    </row>
    <row r="794" spans="3:3" ht="15.75" customHeight="1" x14ac:dyDescent="0.2">
      <c r="C794" s="18"/>
    </row>
    <row r="795" spans="3:3" ht="15.75" customHeight="1" x14ac:dyDescent="0.2">
      <c r="C795" s="18"/>
    </row>
    <row r="796" spans="3:3" ht="15.75" customHeight="1" x14ac:dyDescent="0.2">
      <c r="C796" s="18"/>
    </row>
    <row r="797" spans="3:3" ht="15.75" customHeight="1" x14ac:dyDescent="0.2">
      <c r="C797" s="18"/>
    </row>
    <row r="798" spans="3:3" ht="15.75" customHeight="1" x14ac:dyDescent="0.2">
      <c r="C798" s="18"/>
    </row>
    <row r="799" spans="3:3" ht="15.75" customHeight="1" x14ac:dyDescent="0.2">
      <c r="C799" s="18"/>
    </row>
    <row r="800" spans="3:3" ht="15.75" customHeight="1" x14ac:dyDescent="0.2">
      <c r="C800" s="18"/>
    </row>
    <row r="801" spans="3:3" ht="15.75" customHeight="1" x14ac:dyDescent="0.2">
      <c r="C801" s="18"/>
    </row>
    <row r="802" spans="3:3" ht="15.75" customHeight="1" x14ac:dyDescent="0.2">
      <c r="C802" s="18"/>
    </row>
    <row r="803" spans="3:3" ht="15.75" customHeight="1" x14ac:dyDescent="0.2">
      <c r="C803" s="18"/>
    </row>
    <row r="804" spans="3:3" ht="15.75" customHeight="1" x14ac:dyDescent="0.2">
      <c r="C804" s="18"/>
    </row>
    <row r="805" spans="3:3" ht="15.75" customHeight="1" x14ac:dyDescent="0.2">
      <c r="C805" s="18"/>
    </row>
    <row r="806" spans="3:3" ht="15.75" customHeight="1" x14ac:dyDescent="0.2">
      <c r="C806" s="18"/>
    </row>
    <row r="807" spans="3:3" ht="15.75" customHeight="1" x14ac:dyDescent="0.2">
      <c r="C807" s="18"/>
    </row>
    <row r="808" spans="3:3" ht="15.75" customHeight="1" x14ac:dyDescent="0.2">
      <c r="C808" s="18"/>
    </row>
    <row r="809" spans="3:3" ht="15.75" customHeight="1" x14ac:dyDescent="0.2">
      <c r="C809" s="18"/>
    </row>
    <row r="810" spans="3:3" ht="15.75" customHeight="1" x14ac:dyDescent="0.2">
      <c r="C810" s="18"/>
    </row>
    <row r="811" spans="3:3" ht="15.75" customHeight="1" x14ac:dyDescent="0.2">
      <c r="C811" s="18"/>
    </row>
    <row r="812" spans="3:3" ht="15.75" customHeight="1" x14ac:dyDescent="0.2">
      <c r="C812" s="18"/>
    </row>
    <row r="813" spans="3:3" ht="15.75" customHeight="1" x14ac:dyDescent="0.2">
      <c r="C813" s="18"/>
    </row>
    <row r="814" spans="3:3" ht="15.75" customHeight="1" x14ac:dyDescent="0.2">
      <c r="C814" s="18"/>
    </row>
    <row r="815" spans="3:3" ht="15.75" customHeight="1" x14ac:dyDescent="0.2">
      <c r="C815" s="18"/>
    </row>
    <row r="816" spans="3:3" ht="15.75" customHeight="1" x14ac:dyDescent="0.2">
      <c r="C816" s="18"/>
    </row>
    <row r="817" spans="3:3" ht="15.75" customHeight="1" x14ac:dyDescent="0.2">
      <c r="C817" s="18"/>
    </row>
    <row r="818" spans="3:3" ht="15.75" customHeight="1" x14ac:dyDescent="0.2">
      <c r="C818" s="18"/>
    </row>
    <row r="819" spans="3:3" ht="15.75" customHeight="1" x14ac:dyDescent="0.2">
      <c r="C819" s="18"/>
    </row>
    <row r="820" spans="3:3" ht="15.75" customHeight="1" x14ac:dyDescent="0.2">
      <c r="C820" s="18"/>
    </row>
    <row r="821" spans="3:3" ht="15.75" customHeight="1" x14ac:dyDescent="0.2">
      <c r="C821" s="18"/>
    </row>
    <row r="822" spans="3:3" ht="15.75" customHeight="1" x14ac:dyDescent="0.2">
      <c r="C822" s="18"/>
    </row>
    <row r="823" spans="3:3" ht="15.75" customHeight="1" x14ac:dyDescent="0.2">
      <c r="C823" s="18"/>
    </row>
    <row r="824" spans="3:3" ht="15.75" customHeight="1" x14ac:dyDescent="0.2">
      <c r="C824" s="18"/>
    </row>
    <row r="825" spans="3:3" ht="15.75" customHeight="1" x14ac:dyDescent="0.2">
      <c r="C825" s="18"/>
    </row>
    <row r="826" spans="3:3" ht="15.75" customHeight="1" x14ac:dyDescent="0.2">
      <c r="C826" s="18"/>
    </row>
    <row r="827" spans="3:3" ht="15.75" customHeight="1" x14ac:dyDescent="0.2">
      <c r="C827" s="18"/>
    </row>
    <row r="828" spans="3:3" ht="15.75" customHeight="1" x14ac:dyDescent="0.2">
      <c r="C828" s="18"/>
    </row>
    <row r="829" spans="3:3" ht="15.75" customHeight="1" x14ac:dyDescent="0.2">
      <c r="C829" s="18"/>
    </row>
    <row r="830" spans="3:3" ht="15.75" customHeight="1" x14ac:dyDescent="0.2">
      <c r="C830" s="18"/>
    </row>
    <row r="831" spans="3:3" ht="15.75" customHeight="1" x14ac:dyDescent="0.2">
      <c r="C831" s="18"/>
    </row>
    <row r="832" spans="3:3" ht="15.75" customHeight="1" x14ac:dyDescent="0.2">
      <c r="C832" s="18"/>
    </row>
    <row r="833" spans="3:3" ht="15.75" customHeight="1" x14ac:dyDescent="0.2">
      <c r="C833" s="18"/>
    </row>
    <row r="834" spans="3:3" ht="15.75" customHeight="1" x14ac:dyDescent="0.2">
      <c r="C834" s="18"/>
    </row>
    <row r="835" spans="3:3" ht="15.75" customHeight="1" x14ac:dyDescent="0.2">
      <c r="C835" s="18"/>
    </row>
    <row r="836" spans="3:3" ht="15.75" customHeight="1" x14ac:dyDescent="0.2">
      <c r="C836" s="18"/>
    </row>
    <row r="837" spans="3:3" ht="15.75" customHeight="1" x14ac:dyDescent="0.2">
      <c r="C837" s="18"/>
    </row>
    <row r="838" spans="3:3" ht="15.75" customHeight="1" x14ac:dyDescent="0.2">
      <c r="C838" s="18"/>
    </row>
    <row r="839" spans="3:3" ht="15.75" customHeight="1" x14ac:dyDescent="0.2">
      <c r="C839" s="18"/>
    </row>
    <row r="840" spans="3:3" ht="15.75" customHeight="1" x14ac:dyDescent="0.2">
      <c r="C840" s="18"/>
    </row>
    <row r="841" spans="3:3" ht="15.75" customHeight="1" x14ac:dyDescent="0.2">
      <c r="C841" s="18"/>
    </row>
    <row r="842" spans="3:3" ht="15.75" customHeight="1" x14ac:dyDescent="0.2">
      <c r="C842" s="18"/>
    </row>
    <row r="843" spans="3:3" ht="15.75" customHeight="1" x14ac:dyDescent="0.2">
      <c r="C843" s="18"/>
    </row>
    <row r="844" spans="3:3" ht="15.75" customHeight="1" x14ac:dyDescent="0.2">
      <c r="C844" s="18"/>
    </row>
    <row r="845" spans="3:3" ht="15.75" customHeight="1" x14ac:dyDescent="0.2">
      <c r="C845" s="18"/>
    </row>
    <row r="846" spans="3:3" ht="15.75" customHeight="1" x14ac:dyDescent="0.2">
      <c r="C846" s="18"/>
    </row>
    <row r="847" spans="3:3" ht="15.75" customHeight="1" x14ac:dyDescent="0.2">
      <c r="C847" s="18"/>
    </row>
    <row r="848" spans="3:3" ht="15.75" customHeight="1" x14ac:dyDescent="0.2">
      <c r="C848" s="18"/>
    </row>
    <row r="849" spans="3:3" ht="15.75" customHeight="1" x14ac:dyDescent="0.2">
      <c r="C849" s="18"/>
    </row>
    <row r="850" spans="3:3" ht="15.75" customHeight="1" x14ac:dyDescent="0.2">
      <c r="C850" s="18"/>
    </row>
    <row r="851" spans="3:3" ht="15.75" customHeight="1" x14ac:dyDescent="0.2">
      <c r="C851" s="18"/>
    </row>
    <row r="852" spans="3:3" ht="15.75" customHeight="1" x14ac:dyDescent="0.2">
      <c r="C852" s="18"/>
    </row>
    <row r="853" spans="3:3" ht="15.75" customHeight="1" x14ac:dyDescent="0.2">
      <c r="C853" s="18"/>
    </row>
    <row r="854" spans="3:3" ht="15.75" customHeight="1" x14ac:dyDescent="0.2">
      <c r="C854" s="18"/>
    </row>
    <row r="855" spans="3:3" ht="15.75" customHeight="1" x14ac:dyDescent="0.2">
      <c r="C855" s="18"/>
    </row>
    <row r="856" spans="3:3" ht="15.75" customHeight="1" x14ac:dyDescent="0.2">
      <c r="C856" s="18"/>
    </row>
    <row r="857" spans="3:3" ht="15.75" customHeight="1" x14ac:dyDescent="0.2">
      <c r="C857" s="18"/>
    </row>
    <row r="858" spans="3:3" ht="15.75" customHeight="1" x14ac:dyDescent="0.2">
      <c r="C858" s="18"/>
    </row>
    <row r="859" spans="3:3" ht="15.75" customHeight="1" x14ac:dyDescent="0.2">
      <c r="C859" s="18"/>
    </row>
    <row r="860" spans="3:3" ht="15.75" customHeight="1" x14ac:dyDescent="0.2">
      <c r="C860" s="18"/>
    </row>
    <row r="861" spans="3:3" ht="15.75" customHeight="1" x14ac:dyDescent="0.2">
      <c r="C861" s="18"/>
    </row>
    <row r="862" spans="3:3" ht="15.75" customHeight="1" x14ac:dyDescent="0.2">
      <c r="C862" s="18"/>
    </row>
    <row r="863" spans="3:3" ht="15.75" customHeight="1" x14ac:dyDescent="0.2">
      <c r="C863" s="18"/>
    </row>
    <row r="864" spans="3:3" ht="15.75" customHeight="1" x14ac:dyDescent="0.2">
      <c r="C864" s="18"/>
    </row>
    <row r="865" spans="3:3" ht="15.75" customHeight="1" x14ac:dyDescent="0.2">
      <c r="C865" s="18"/>
    </row>
    <row r="866" spans="3:3" ht="15.75" customHeight="1" x14ac:dyDescent="0.2">
      <c r="C866" s="18"/>
    </row>
    <row r="867" spans="3:3" ht="15.75" customHeight="1" x14ac:dyDescent="0.2">
      <c r="C867" s="18"/>
    </row>
    <row r="868" spans="3:3" ht="15.75" customHeight="1" x14ac:dyDescent="0.2">
      <c r="C868" s="18"/>
    </row>
    <row r="869" spans="3:3" ht="15.75" customHeight="1" x14ac:dyDescent="0.2">
      <c r="C869" s="18"/>
    </row>
    <row r="870" spans="3:3" ht="15.75" customHeight="1" x14ac:dyDescent="0.2">
      <c r="C870" s="18"/>
    </row>
    <row r="871" spans="3:3" ht="15.75" customHeight="1" x14ac:dyDescent="0.2">
      <c r="C871" s="18"/>
    </row>
    <row r="872" spans="3:3" ht="15.75" customHeight="1" x14ac:dyDescent="0.2">
      <c r="C872" s="18"/>
    </row>
    <row r="873" spans="3:3" ht="15.75" customHeight="1" x14ac:dyDescent="0.2">
      <c r="C873" s="18"/>
    </row>
    <row r="874" spans="3:3" ht="15.75" customHeight="1" x14ac:dyDescent="0.2">
      <c r="C874" s="18"/>
    </row>
    <row r="875" spans="3:3" ht="15.75" customHeight="1" x14ac:dyDescent="0.2">
      <c r="C875" s="18"/>
    </row>
    <row r="876" spans="3:3" ht="15.75" customHeight="1" x14ac:dyDescent="0.2">
      <c r="C876" s="18"/>
    </row>
    <row r="877" spans="3:3" ht="15.75" customHeight="1" x14ac:dyDescent="0.2">
      <c r="C877" s="18"/>
    </row>
    <row r="878" spans="3:3" ht="15.75" customHeight="1" x14ac:dyDescent="0.2">
      <c r="C878" s="18"/>
    </row>
    <row r="879" spans="3:3" ht="15.75" customHeight="1" x14ac:dyDescent="0.2">
      <c r="C879" s="18"/>
    </row>
    <row r="880" spans="3:3" ht="15.75" customHeight="1" x14ac:dyDescent="0.2">
      <c r="C880" s="18"/>
    </row>
    <row r="881" spans="3:3" ht="15.75" customHeight="1" x14ac:dyDescent="0.2">
      <c r="C881" s="18"/>
    </row>
    <row r="882" spans="3:3" ht="15.75" customHeight="1" x14ac:dyDescent="0.2">
      <c r="C882" s="18"/>
    </row>
    <row r="883" spans="3:3" ht="15.75" customHeight="1" x14ac:dyDescent="0.2">
      <c r="C883" s="18"/>
    </row>
    <row r="884" spans="3:3" ht="15.75" customHeight="1" x14ac:dyDescent="0.2">
      <c r="C884" s="18"/>
    </row>
    <row r="885" spans="3:3" ht="15.75" customHeight="1" x14ac:dyDescent="0.2">
      <c r="C885" s="18"/>
    </row>
    <row r="886" spans="3:3" ht="15.75" customHeight="1" x14ac:dyDescent="0.2">
      <c r="C886" s="18"/>
    </row>
    <row r="887" spans="3:3" ht="15.75" customHeight="1" x14ac:dyDescent="0.2">
      <c r="C887" s="18"/>
    </row>
    <row r="888" spans="3:3" ht="15.75" customHeight="1" x14ac:dyDescent="0.2">
      <c r="C888" s="18"/>
    </row>
    <row r="889" spans="3:3" ht="15.75" customHeight="1" x14ac:dyDescent="0.2">
      <c r="C889" s="18"/>
    </row>
    <row r="890" spans="3:3" ht="15.75" customHeight="1" x14ac:dyDescent="0.2">
      <c r="C890" s="18"/>
    </row>
    <row r="891" spans="3:3" ht="15.75" customHeight="1" x14ac:dyDescent="0.2">
      <c r="C891" s="18"/>
    </row>
    <row r="892" spans="3:3" ht="15.75" customHeight="1" x14ac:dyDescent="0.2">
      <c r="C892" s="18"/>
    </row>
    <row r="893" spans="3:3" ht="15.75" customHeight="1" x14ac:dyDescent="0.2">
      <c r="C893" s="18"/>
    </row>
    <row r="894" spans="3:3" ht="15.75" customHeight="1" x14ac:dyDescent="0.2">
      <c r="C894" s="18"/>
    </row>
    <row r="895" spans="3:3" ht="15.75" customHeight="1" x14ac:dyDescent="0.2">
      <c r="C895" s="18"/>
    </row>
    <row r="896" spans="3:3" ht="15.75" customHeight="1" x14ac:dyDescent="0.2">
      <c r="C896" s="18"/>
    </row>
    <row r="897" spans="3:3" ht="15.75" customHeight="1" x14ac:dyDescent="0.2">
      <c r="C897" s="18"/>
    </row>
    <row r="898" spans="3:3" ht="15.75" customHeight="1" x14ac:dyDescent="0.2">
      <c r="C898" s="18"/>
    </row>
    <row r="899" spans="3:3" ht="15.75" customHeight="1" x14ac:dyDescent="0.2">
      <c r="C899" s="18"/>
    </row>
    <row r="900" spans="3:3" ht="15.75" customHeight="1" x14ac:dyDescent="0.2">
      <c r="C900" s="18"/>
    </row>
    <row r="901" spans="3:3" ht="15.75" customHeight="1" x14ac:dyDescent="0.2">
      <c r="C901" s="18"/>
    </row>
    <row r="902" spans="3:3" ht="15.75" customHeight="1" x14ac:dyDescent="0.2">
      <c r="C902" s="18"/>
    </row>
    <row r="903" spans="3:3" ht="15.75" customHeight="1" x14ac:dyDescent="0.2">
      <c r="C903" s="18"/>
    </row>
    <row r="904" spans="3:3" ht="15.75" customHeight="1" x14ac:dyDescent="0.2">
      <c r="C904" s="18"/>
    </row>
    <row r="905" spans="3:3" ht="15.75" customHeight="1" x14ac:dyDescent="0.2">
      <c r="C905" s="18"/>
    </row>
    <row r="906" spans="3:3" ht="15.75" customHeight="1" x14ac:dyDescent="0.2">
      <c r="C906" s="18"/>
    </row>
    <row r="907" spans="3:3" ht="15.75" customHeight="1" x14ac:dyDescent="0.2">
      <c r="C907" s="18"/>
    </row>
    <row r="908" spans="3:3" ht="15.75" customHeight="1" x14ac:dyDescent="0.2">
      <c r="C908" s="18"/>
    </row>
    <row r="909" spans="3:3" ht="15.75" customHeight="1" x14ac:dyDescent="0.2">
      <c r="C909" s="18"/>
    </row>
    <row r="910" spans="3:3" ht="15.75" customHeight="1" x14ac:dyDescent="0.2">
      <c r="C910" s="18"/>
    </row>
    <row r="911" spans="3:3" ht="15.75" customHeight="1" x14ac:dyDescent="0.2">
      <c r="C911" s="18"/>
    </row>
    <row r="912" spans="3:3" ht="15.75" customHeight="1" x14ac:dyDescent="0.2">
      <c r="C912" s="18"/>
    </row>
    <row r="913" spans="3:3" ht="15.75" customHeight="1" x14ac:dyDescent="0.2">
      <c r="C913" s="18"/>
    </row>
    <row r="914" spans="3:3" ht="15.75" customHeight="1" x14ac:dyDescent="0.2">
      <c r="C914" s="18"/>
    </row>
    <row r="915" spans="3:3" ht="15.75" customHeight="1" x14ac:dyDescent="0.2">
      <c r="C915" s="18"/>
    </row>
    <row r="916" spans="3:3" ht="15.75" customHeight="1" x14ac:dyDescent="0.2">
      <c r="C916" s="18"/>
    </row>
    <row r="917" spans="3:3" ht="15.75" customHeight="1" x14ac:dyDescent="0.2">
      <c r="C917" s="18"/>
    </row>
    <row r="918" spans="3:3" ht="15.75" customHeight="1" x14ac:dyDescent="0.2">
      <c r="C918" s="18"/>
    </row>
    <row r="919" spans="3:3" ht="15.75" customHeight="1" x14ac:dyDescent="0.2">
      <c r="C919" s="18"/>
    </row>
    <row r="920" spans="3:3" ht="15.75" customHeight="1" x14ac:dyDescent="0.2">
      <c r="C920" s="18"/>
    </row>
    <row r="921" spans="3:3" ht="15.75" customHeight="1" x14ac:dyDescent="0.2">
      <c r="C921" s="18"/>
    </row>
    <row r="922" spans="3:3" ht="15.75" customHeight="1" x14ac:dyDescent="0.2">
      <c r="C922" s="18"/>
    </row>
    <row r="923" spans="3:3" ht="15.75" customHeight="1" x14ac:dyDescent="0.2">
      <c r="C923" s="18"/>
    </row>
    <row r="924" spans="3:3" ht="15.75" customHeight="1" x14ac:dyDescent="0.2">
      <c r="C924" s="18"/>
    </row>
    <row r="925" spans="3:3" ht="15.75" customHeight="1" x14ac:dyDescent="0.2">
      <c r="C925" s="18"/>
    </row>
    <row r="926" spans="3:3" ht="15.75" customHeight="1" x14ac:dyDescent="0.2">
      <c r="C926" s="18"/>
    </row>
    <row r="927" spans="3:3" ht="15.75" customHeight="1" x14ac:dyDescent="0.2">
      <c r="C927" s="18"/>
    </row>
    <row r="928" spans="3:3" ht="15.75" customHeight="1" x14ac:dyDescent="0.2">
      <c r="C928" s="18"/>
    </row>
    <row r="929" spans="3:3" ht="15.75" customHeight="1" x14ac:dyDescent="0.2">
      <c r="C929" s="18"/>
    </row>
    <row r="930" spans="3:3" ht="15.75" customHeight="1" x14ac:dyDescent="0.2">
      <c r="C930" s="18"/>
    </row>
    <row r="931" spans="3:3" ht="15.75" customHeight="1" x14ac:dyDescent="0.2">
      <c r="C931" s="18"/>
    </row>
    <row r="932" spans="3:3" ht="15.75" customHeight="1" x14ac:dyDescent="0.2">
      <c r="C932" s="18"/>
    </row>
    <row r="933" spans="3:3" ht="15.75" customHeight="1" x14ac:dyDescent="0.2">
      <c r="C933" s="18"/>
    </row>
    <row r="934" spans="3:3" ht="15.75" customHeight="1" x14ac:dyDescent="0.2">
      <c r="C934" s="18"/>
    </row>
    <row r="935" spans="3:3" ht="15.75" customHeight="1" x14ac:dyDescent="0.2">
      <c r="C935" s="18"/>
    </row>
    <row r="936" spans="3:3" ht="15.75" customHeight="1" x14ac:dyDescent="0.2">
      <c r="C936" s="18"/>
    </row>
    <row r="937" spans="3:3" ht="15.75" customHeight="1" x14ac:dyDescent="0.2">
      <c r="C937" s="18"/>
    </row>
    <row r="938" spans="3:3" ht="15.75" customHeight="1" x14ac:dyDescent="0.2">
      <c r="C938" s="18"/>
    </row>
    <row r="939" spans="3:3" ht="15.75" customHeight="1" x14ac:dyDescent="0.2">
      <c r="C939" s="18"/>
    </row>
    <row r="940" spans="3:3" ht="15.75" customHeight="1" x14ac:dyDescent="0.2">
      <c r="C940" s="18"/>
    </row>
    <row r="941" spans="3:3" ht="15.75" customHeight="1" x14ac:dyDescent="0.2">
      <c r="C941" s="18"/>
    </row>
    <row r="942" spans="3:3" ht="15.75" customHeight="1" x14ac:dyDescent="0.2">
      <c r="C942" s="18"/>
    </row>
    <row r="943" spans="3:3" ht="15.75" customHeight="1" x14ac:dyDescent="0.2">
      <c r="C943" s="18"/>
    </row>
    <row r="944" spans="3:3" ht="15.75" customHeight="1" x14ac:dyDescent="0.2">
      <c r="C944" s="18"/>
    </row>
    <row r="945" spans="3:3" ht="15.75" customHeight="1" x14ac:dyDescent="0.2">
      <c r="C945" s="18"/>
    </row>
    <row r="946" spans="3:3" ht="15.75" customHeight="1" x14ac:dyDescent="0.2">
      <c r="C946" s="18"/>
    </row>
    <row r="947" spans="3:3" ht="15.75" customHeight="1" x14ac:dyDescent="0.2">
      <c r="C947" s="18"/>
    </row>
    <row r="948" spans="3:3" ht="15.75" customHeight="1" x14ac:dyDescent="0.2">
      <c r="C948" s="18"/>
    </row>
    <row r="949" spans="3:3" ht="15.75" customHeight="1" x14ac:dyDescent="0.2">
      <c r="C949" s="18"/>
    </row>
    <row r="950" spans="3:3" ht="15.75" customHeight="1" x14ac:dyDescent="0.2">
      <c r="C950" s="18"/>
    </row>
    <row r="951" spans="3:3" ht="15.75" customHeight="1" x14ac:dyDescent="0.2">
      <c r="C951" s="18"/>
    </row>
    <row r="952" spans="3:3" ht="15.75" customHeight="1" x14ac:dyDescent="0.2">
      <c r="C952" s="18"/>
    </row>
    <row r="953" spans="3:3" ht="15.75" customHeight="1" x14ac:dyDescent="0.2">
      <c r="C953" s="18"/>
    </row>
    <row r="954" spans="3:3" ht="15.75" customHeight="1" x14ac:dyDescent="0.2">
      <c r="C954" s="18"/>
    </row>
    <row r="955" spans="3:3" ht="15.75" customHeight="1" x14ac:dyDescent="0.2">
      <c r="C955" s="18"/>
    </row>
    <row r="956" spans="3:3" ht="15.75" customHeight="1" x14ac:dyDescent="0.2">
      <c r="C956" s="18"/>
    </row>
    <row r="957" spans="3:3" ht="15.75" customHeight="1" x14ac:dyDescent="0.2">
      <c r="C957" s="18"/>
    </row>
    <row r="958" spans="3:3" ht="15.75" customHeight="1" x14ac:dyDescent="0.2">
      <c r="C958" s="18"/>
    </row>
    <row r="959" spans="3:3" ht="15.75" customHeight="1" x14ac:dyDescent="0.2">
      <c r="C959" s="18"/>
    </row>
    <row r="960" spans="3:3" ht="15.75" customHeight="1" x14ac:dyDescent="0.2">
      <c r="C960" s="18"/>
    </row>
    <row r="961" spans="3:3" ht="15.75" customHeight="1" x14ac:dyDescent="0.2">
      <c r="C961" s="18"/>
    </row>
    <row r="962" spans="3:3" ht="15.75" customHeight="1" x14ac:dyDescent="0.2">
      <c r="C962" s="18"/>
    </row>
    <row r="963" spans="3:3" ht="15.75" customHeight="1" x14ac:dyDescent="0.2">
      <c r="C963" s="18"/>
    </row>
    <row r="964" spans="3:3" ht="15.75" customHeight="1" x14ac:dyDescent="0.2">
      <c r="C964" s="18"/>
    </row>
    <row r="965" spans="3:3" ht="15.75" customHeight="1" x14ac:dyDescent="0.2">
      <c r="C965" s="18"/>
    </row>
    <row r="966" spans="3:3" ht="15.75" customHeight="1" x14ac:dyDescent="0.2">
      <c r="C966" s="18"/>
    </row>
    <row r="967" spans="3:3" ht="15.75" customHeight="1" x14ac:dyDescent="0.2">
      <c r="C967" s="18"/>
    </row>
    <row r="968" spans="3:3" ht="15.75" customHeight="1" x14ac:dyDescent="0.2">
      <c r="C968" s="18"/>
    </row>
    <row r="969" spans="3:3" ht="15.75" customHeight="1" x14ac:dyDescent="0.2">
      <c r="C969" s="18"/>
    </row>
    <row r="970" spans="3:3" ht="15.75" customHeight="1" x14ac:dyDescent="0.2">
      <c r="C970" s="18"/>
    </row>
    <row r="971" spans="3:3" ht="15.75" customHeight="1" x14ac:dyDescent="0.2">
      <c r="C971" s="18"/>
    </row>
    <row r="972" spans="3:3" ht="15.75" customHeight="1" x14ac:dyDescent="0.2">
      <c r="C972" s="18"/>
    </row>
    <row r="973" spans="3:3" ht="15.75" customHeight="1" x14ac:dyDescent="0.2">
      <c r="C973" s="18"/>
    </row>
    <row r="974" spans="3:3" ht="15.75" customHeight="1" x14ac:dyDescent="0.2">
      <c r="C974" s="18"/>
    </row>
    <row r="975" spans="3:3" ht="15.75" customHeight="1" x14ac:dyDescent="0.2">
      <c r="C975" s="18"/>
    </row>
    <row r="976" spans="3:3" ht="15.75" customHeight="1" x14ac:dyDescent="0.2">
      <c r="C976" s="18"/>
    </row>
    <row r="977" spans="3:3" ht="15.75" customHeight="1" x14ac:dyDescent="0.2">
      <c r="C977" s="18"/>
    </row>
    <row r="978" spans="3:3" ht="15.75" customHeight="1" x14ac:dyDescent="0.2">
      <c r="C978" s="18"/>
    </row>
    <row r="979" spans="3:3" ht="15.75" customHeight="1" x14ac:dyDescent="0.2">
      <c r="C979" s="18"/>
    </row>
    <row r="980" spans="3:3" ht="15.75" customHeight="1" x14ac:dyDescent="0.2">
      <c r="C980" s="18"/>
    </row>
    <row r="981" spans="3:3" ht="15.75" customHeight="1" x14ac:dyDescent="0.2">
      <c r="C981" s="18"/>
    </row>
    <row r="982" spans="3:3" ht="15.75" customHeight="1" x14ac:dyDescent="0.2">
      <c r="C982" s="18"/>
    </row>
    <row r="983" spans="3:3" ht="15.75" customHeight="1" x14ac:dyDescent="0.2">
      <c r="C983" s="18"/>
    </row>
    <row r="984" spans="3:3" ht="15.75" customHeight="1" x14ac:dyDescent="0.2">
      <c r="C984" s="18"/>
    </row>
    <row r="985" spans="3:3" ht="15.75" customHeight="1" x14ac:dyDescent="0.2">
      <c r="C985" s="18"/>
    </row>
    <row r="986" spans="3:3" ht="15.75" customHeight="1" x14ac:dyDescent="0.2">
      <c r="C986" s="18"/>
    </row>
    <row r="987" spans="3:3" ht="15.75" customHeight="1" x14ac:dyDescent="0.2">
      <c r="C987" s="18"/>
    </row>
    <row r="988" spans="3:3" ht="15.75" customHeight="1" x14ac:dyDescent="0.2">
      <c r="C988" s="18"/>
    </row>
    <row r="989" spans="3:3" ht="15.75" customHeight="1" x14ac:dyDescent="0.2">
      <c r="C989" s="18"/>
    </row>
    <row r="990" spans="3:3" ht="15.75" customHeight="1" x14ac:dyDescent="0.2">
      <c r="C990" s="18"/>
    </row>
    <row r="991" spans="3:3" ht="15.75" customHeight="1" x14ac:dyDescent="0.2">
      <c r="C991" s="18"/>
    </row>
    <row r="992" spans="3:3" ht="15.75" customHeight="1" x14ac:dyDescent="0.2">
      <c r="C992" s="18"/>
    </row>
    <row r="993" spans="3:3" ht="15.75" customHeight="1" x14ac:dyDescent="0.2">
      <c r="C993" s="18"/>
    </row>
    <row r="994" spans="3:3" ht="15.75" customHeight="1" x14ac:dyDescent="0.2">
      <c r="C994" s="18"/>
    </row>
    <row r="995" spans="3:3" ht="15.75" customHeight="1" x14ac:dyDescent="0.2">
      <c r="C995" s="18"/>
    </row>
    <row r="996" spans="3:3" ht="15.75" customHeight="1" x14ac:dyDescent="0.2">
      <c r="C996" s="18"/>
    </row>
    <row r="997" spans="3:3" ht="15.75" customHeight="1" x14ac:dyDescent="0.2">
      <c r="C997" s="18"/>
    </row>
    <row r="998" spans="3:3" ht="15.75" customHeight="1" x14ac:dyDescent="0.2">
      <c r="C998" s="18"/>
    </row>
    <row r="999" spans="3:3" ht="15.75" customHeight="1" x14ac:dyDescent="0.2">
      <c r="C999" s="18"/>
    </row>
    <row r="1000" spans="3:3" ht="15.75" customHeight="1" x14ac:dyDescent="0.2">
      <c r="C1000" s="18"/>
    </row>
  </sheetData>
  <sheetProtection algorithmName="SHA-512" hashValue="BQsWHUrTzA4gvQ6S/KeJr3PUmItjluVEOLKsx9nFacNS0dCUp+KS1Xdn73aDxHNVE/JA/Dqqs21LnMU8nf7WIg==" saltValue="4ZaK4AFUQuZNIz/u/d/QEw==" spinCount="100000" sheet="1" objects="1" scenarios="1"/>
  <mergeCells count="1">
    <mergeCell ref="B3:E3"/>
  </mergeCells>
  <phoneticPr fontId="24" type="noConversion"/>
  <pageMargins left="0.7" right="0.7" top="0.75" bottom="0.75" header="0" footer="0"/>
  <pageSetup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J1000"/>
  <sheetViews>
    <sheetView tabSelected="1" workbookViewId="0">
      <selection activeCell="I32" sqref="I32"/>
    </sheetView>
  </sheetViews>
  <sheetFormatPr baseColWidth="10" defaultColWidth="14.5" defaultRowHeight="15" customHeight="1" x14ac:dyDescent="0.2"/>
  <cols>
    <col min="1" max="4" width="10.6640625" style="1" customWidth="1"/>
    <col min="5" max="5" width="12.5" style="1" customWidth="1"/>
    <col min="6" max="6" width="21.1640625" style="1" customWidth="1"/>
    <col min="7" max="8" width="10.6640625" style="1" customWidth="1"/>
    <col min="9" max="9" width="32.1640625" style="1" customWidth="1"/>
    <col min="10" max="26" width="10.6640625" style="1" customWidth="1"/>
    <col min="27" max="16384" width="14.5" style="1"/>
  </cols>
  <sheetData>
    <row r="3" spans="2:10" ht="50" customHeight="1" x14ac:dyDescent="0.2">
      <c r="B3" s="297" t="s">
        <v>254</v>
      </c>
      <c r="C3" s="298"/>
      <c r="D3" s="298"/>
      <c r="E3" s="298"/>
      <c r="F3" s="298"/>
    </row>
    <row r="4" spans="2:10" x14ac:dyDescent="0.2">
      <c r="B4" s="67"/>
    </row>
    <row r="5" spans="2:10" x14ac:dyDescent="0.2">
      <c r="B5" s="67"/>
    </row>
    <row r="6" spans="2:10" ht="19" x14ac:dyDescent="0.25">
      <c r="B6" s="302" t="s">
        <v>47</v>
      </c>
      <c r="C6" s="298"/>
    </row>
    <row r="7" spans="2:10" x14ac:dyDescent="0.2">
      <c r="I7" s="72" t="s">
        <v>8</v>
      </c>
      <c r="J7" s="68" t="s">
        <v>9</v>
      </c>
    </row>
    <row r="8" spans="2:10" x14ac:dyDescent="0.2">
      <c r="B8" s="303" t="s">
        <v>2</v>
      </c>
      <c r="C8" s="304"/>
      <c r="D8" s="304"/>
      <c r="E8" s="305"/>
      <c r="F8" s="69" t="s">
        <v>48</v>
      </c>
      <c r="I8" s="73" t="s">
        <v>49</v>
      </c>
      <c r="J8" s="11">
        <f>'Inversión Inicial'!H6+'Inversión Inicial'!H7+'Inversión Inicial'!H8+'Inversión Inicial'!H9+'Inversión Inicial'!H10+'Inversión Inicial'!H11+'Inversión Inicial'!H12+'Inversión Inicial'!H13+'Inversión Inicial'!H14+'Inversión Inicial'!H15+'Inversión Inicial'!H16+'Inversión Inicial'!H19+'Inversión Inicial'!H20+'Inversión Inicial'!H21+'Inversión Inicial'!H22+'Inversión Inicial'!H23+'Inversión Inicial'!H24+'Inversión Inicial'!H25+'Inversión Inicial'!H28</f>
        <v>0</v>
      </c>
    </row>
    <row r="9" spans="2:10" x14ac:dyDescent="0.2">
      <c r="B9" s="306" t="s">
        <v>255</v>
      </c>
      <c r="C9" s="304"/>
      <c r="D9" s="304"/>
      <c r="E9" s="305"/>
      <c r="F9" s="17">
        <v>0</v>
      </c>
      <c r="I9" s="73" t="s">
        <v>50</v>
      </c>
      <c r="J9" s="11">
        <f>F9+J8</f>
        <v>0</v>
      </c>
    </row>
    <row r="10" spans="2:10" x14ac:dyDescent="0.2">
      <c r="B10" s="306" t="s">
        <v>51</v>
      </c>
      <c r="C10" s="304"/>
      <c r="D10" s="304"/>
      <c r="E10" s="305"/>
      <c r="F10" s="17">
        <v>0</v>
      </c>
      <c r="I10" s="73" t="s">
        <v>52</v>
      </c>
      <c r="J10" s="11">
        <f>F9+F10+J8</f>
        <v>0</v>
      </c>
    </row>
    <row r="11" spans="2:10" ht="15" customHeight="1" x14ac:dyDescent="0.2">
      <c r="B11"/>
      <c r="C11"/>
      <c r="D11"/>
      <c r="E11"/>
      <c r="I11"/>
      <c r="J11" s="12"/>
    </row>
    <row r="12" spans="2:10" x14ac:dyDescent="0.2">
      <c r="B12"/>
      <c r="C12"/>
      <c r="D12"/>
      <c r="E12"/>
      <c r="I12" s="73" t="s">
        <v>53</v>
      </c>
      <c r="J12" s="11">
        <f>F17+F18</f>
        <v>0</v>
      </c>
    </row>
    <row r="13" spans="2:10" ht="19" x14ac:dyDescent="0.25">
      <c r="B13" s="302" t="s">
        <v>54</v>
      </c>
      <c r="C13" s="298"/>
      <c r="D13" s="298"/>
      <c r="E13"/>
      <c r="I13" s="73" t="s">
        <v>55</v>
      </c>
      <c r="J13" s="11">
        <f>F16+J12</f>
        <v>0</v>
      </c>
    </row>
    <row r="14" spans="2:10" ht="15" customHeight="1" x14ac:dyDescent="0.2">
      <c r="B14"/>
      <c r="C14"/>
      <c r="D14"/>
      <c r="E14"/>
      <c r="I14"/>
      <c r="J14" s="12"/>
    </row>
    <row r="15" spans="2:10" x14ac:dyDescent="0.2">
      <c r="B15" s="303" t="s">
        <v>2</v>
      </c>
      <c r="C15" s="304"/>
      <c r="D15" s="304"/>
      <c r="E15" s="305"/>
      <c r="F15" s="69" t="s">
        <v>48</v>
      </c>
      <c r="G15" s="69" t="s">
        <v>56</v>
      </c>
      <c r="I15" s="73" t="s">
        <v>57</v>
      </c>
      <c r="J15" s="11">
        <f>'Pago de Inversiones'!G25+'Pago de Inversiones'!I25+'Pago de Inversiones'!K25+'Pago de Inversiones'!M25+'Pago de Inversiones'!O25+'Pago de Inversiones'!Q25+'Pago de Inversiones'!S25+'Pago de Inversiones'!U25+'Pago de Inversiones'!W25+'Pago de Inversiones'!Y25+'Pago de Inversiones'!AA25+'Pago de Inversiones'!AC25</f>
        <v>0</v>
      </c>
    </row>
    <row r="16" spans="2:10" x14ac:dyDescent="0.2">
      <c r="B16" s="306" t="s">
        <v>58</v>
      </c>
      <c r="C16" s="304"/>
      <c r="D16" s="304"/>
      <c r="E16" s="305"/>
      <c r="F16" s="17">
        <v>0</v>
      </c>
      <c r="G16" s="385"/>
      <c r="I16"/>
      <c r="J16" s="12"/>
    </row>
    <row r="17" spans="2:10" x14ac:dyDescent="0.2">
      <c r="B17" s="306" t="s">
        <v>59</v>
      </c>
      <c r="C17" s="304"/>
      <c r="D17" s="304"/>
      <c r="E17" s="305"/>
      <c r="F17" s="17">
        <v>0</v>
      </c>
      <c r="G17" s="197">
        <v>0</v>
      </c>
      <c r="I17" s="73" t="s">
        <v>60</v>
      </c>
      <c r="J17" s="11">
        <f>J10+J15+J13</f>
        <v>0</v>
      </c>
    </row>
    <row r="18" spans="2:10" x14ac:dyDescent="0.2">
      <c r="B18" s="306" t="s">
        <v>61</v>
      </c>
      <c r="C18" s="304"/>
      <c r="D18" s="304"/>
      <c r="E18" s="305"/>
      <c r="F18" s="17">
        <v>0</v>
      </c>
      <c r="G18" s="197">
        <v>0</v>
      </c>
      <c r="I18"/>
      <c r="J18" s="12"/>
    </row>
    <row r="19" spans="2:10" x14ac:dyDescent="0.2">
      <c r="B19"/>
      <c r="C19"/>
      <c r="D19"/>
      <c r="E19"/>
      <c r="I19" s="74" t="s">
        <v>29</v>
      </c>
      <c r="J19" s="16">
        <f>('Inversión Inicial'!K8+'Inversión Inicial'!K10+'Inversión Inicial'!K12+'Inversión Inicial'!K13)-J17</f>
        <v>0</v>
      </c>
    </row>
    <row r="20" spans="2:10" x14ac:dyDescent="0.2">
      <c r="B20"/>
      <c r="C20"/>
      <c r="D20"/>
      <c r="E20"/>
      <c r="J20" s="21"/>
    </row>
    <row r="21" spans="2:10" ht="15.75" customHeight="1" x14ac:dyDescent="0.25">
      <c r="B21" s="302" t="s">
        <v>62</v>
      </c>
      <c r="C21" s="298"/>
      <c r="D21" s="298"/>
      <c r="E21"/>
    </row>
    <row r="22" spans="2:10" ht="15.75" customHeight="1" x14ac:dyDescent="0.2">
      <c r="B22"/>
      <c r="C22"/>
      <c r="D22"/>
      <c r="E22"/>
    </row>
    <row r="23" spans="2:10" ht="15.75" customHeight="1" x14ac:dyDescent="0.2">
      <c r="B23" s="307" t="s">
        <v>2</v>
      </c>
      <c r="C23" s="308"/>
      <c r="D23" s="308"/>
      <c r="E23" s="309"/>
      <c r="F23" s="71" t="s">
        <v>48</v>
      </c>
    </row>
    <row r="24" spans="2:10" ht="15.75" customHeight="1" x14ac:dyDescent="0.2">
      <c r="B24" s="299" t="s">
        <v>63</v>
      </c>
      <c r="C24" s="300"/>
      <c r="D24" s="300"/>
      <c r="E24" s="301"/>
      <c r="F24" s="384">
        <v>0</v>
      </c>
      <c r="G24" s="19"/>
    </row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Faxp4I2O67GD3IYrrjDrSoAwB3BlgH3YJbz8kkx3rNfS08L7yWkn6/o9upliGowUg+2jmTVsm8EgDaYV/SOM9Q==" saltValue="QW4pVxS/DsZuQXBTBlSXiA==" spinCount="100000" sheet="1" objects="1" scenarios="1"/>
  <mergeCells count="13">
    <mergeCell ref="B24:E24"/>
    <mergeCell ref="B3:F3"/>
    <mergeCell ref="B6:C6"/>
    <mergeCell ref="B8:E8"/>
    <mergeCell ref="B9:E9"/>
    <mergeCell ref="B10:E10"/>
    <mergeCell ref="B13:D13"/>
    <mergeCell ref="B15:E15"/>
    <mergeCell ref="B16:E16"/>
    <mergeCell ref="B17:E17"/>
    <mergeCell ref="B18:E18"/>
    <mergeCell ref="B21:D21"/>
    <mergeCell ref="B23:E23"/>
  </mergeCells>
  <pageMargins left="0.7" right="0.7" top="0.75" bottom="0.75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1017"/>
  <sheetViews>
    <sheetView topLeftCell="A3" zoomScale="125" zoomScaleNormal="125" workbookViewId="0">
      <selection activeCell="I9" sqref="I9"/>
    </sheetView>
  </sheetViews>
  <sheetFormatPr baseColWidth="10" defaultColWidth="14.5" defaultRowHeight="15" customHeight="1" x14ac:dyDescent="0.2"/>
  <cols>
    <col min="1" max="1" width="10.6640625" style="1" customWidth="1"/>
    <col min="2" max="2" width="9.83203125" style="1" customWidth="1"/>
    <col min="3" max="3" width="7.5" style="1" customWidth="1"/>
    <col min="4" max="4" width="7.6640625" style="1" customWidth="1"/>
    <col min="5" max="6" width="9.5" style="1" customWidth="1"/>
    <col min="7" max="7" width="9.83203125" style="1" customWidth="1"/>
    <col min="8" max="19" width="8.83203125" style="1" customWidth="1"/>
    <col min="20" max="26" width="10.6640625" style="1" customWidth="1"/>
    <col min="27" max="16384" width="14.5" style="1"/>
  </cols>
  <sheetData>
    <row r="2" spans="1:26" ht="34.5" customHeight="1" x14ac:dyDescent="0.2">
      <c r="B2" s="326" t="s">
        <v>64</v>
      </c>
      <c r="C2" s="304"/>
      <c r="D2" s="304"/>
      <c r="E2" s="304"/>
      <c r="F2" s="304"/>
      <c r="G2" s="305"/>
    </row>
    <row r="3" spans="1:26" ht="48" x14ac:dyDescent="0.2">
      <c r="A3" s="20"/>
      <c r="B3" s="79" t="s">
        <v>65</v>
      </c>
      <c r="C3" s="80" t="s">
        <v>66</v>
      </c>
      <c r="D3" s="80" t="s">
        <v>67</v>
      </c>
      <c r="E3" s="81" t="s">
        <v>68</v>
      </c>
      <c r="F3" s="82" t="s">
        <v>69</v>
      </c>
      <c r="G3" s="80" t="s">
        <v>70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">
      <c r="A4" s="19" t="s">
        <v>265</v>
      </c>
      <c r="B4" s="92" t="s">
        <v>71</v>
      </c>
      <c r="C4" s="86">
        <v>0</v>
      </c>
      <c r="D4" s="87">
        <v>0.21</v>
      </c>
      <c r="E4" s="83">
        <f t="shared" ref="E4:E6" si="0">C4*D4+C4</f>
        <v>0</v>
      </c>
      <c r="F4" s="89">
        <v>0</v>
      </c>
      <c r="G4" s="85">
        <f t="shared" ref="G4:G6" si="1">E4*F4</f>
        <v>0</v>
      </c>
      <c r="H4" s="21"/>
    </row>
    <row r="5" spans="1:26" x14ac:dyDescent="0.2">
      <c r="B5" s="75" t="s">
        <v>72</v>
      </c>
      <c r="C5" s="17">
        <v>0</v>
      </c>
      <c r="D5" s="88">
        <v>0.21</v>
      </c>
      <c r="E5" s="84">
        <f t="shared" si="0"/>
        <v>0</v>
      </c>
      <c r="F5" s="90">
        <v>0</v>
      </c>
      <c r="G5" s="85">
        <f t="shared" si="1"/>
        <v>0</v>
      </c>
      <c r="H5" s="21"/>
    </row>
    <row r="6" spans="1:26" x14ac:dyDescent="0.2">
      <c r="B6" s="76" t="s">
        <v>73</v>
      </c>
      <c r="C6" s="17">
        <v>0</v>
      </c>
      <c r="D6" s="88">
        <v>0.21</v>
      </c>
      <c r="E6" s="84">
        <f t="shared" si="0"/>
        <v>0</v>
      </c>
      <c r="F6" s="91">
        <v>0</v>
      </c>
      <c r="G6" s="3">
        <f t="shared" si="1"/>
        <v>0</v>
      </c>
      <c r="H6" s="21"/>
    </row>
    <row r="7" spans="1:26" x14ac:dyDescent="0.2">
      <c r="B7" s="383" t="s">
        <v>256</v>
      </c>
      <c r="C7" s="86">
        <v>0</v>
      </c>
      <c r="D7" s="87">
        <v>0.21</v>
      </c>
      <c r="E7" s="83">
        <f t="shared" ref="E7:E8" si="2">C7*D7+C7</f>
        <v>0</v>
      </c>
      <c r="F7" s="89">
        <v>0</v>
      </c>
      <c r="G7" s="85">
        <f t="shared" ref="G7:G8" si="3">E7*F7</f>
        <v>0</v>
      </c>
      <c r="H7" s="21"/>
    </row>
    <row r="8" spans="1:26" x14ac:dyDescent="0.2">
      <c r="B8" s="364" t="s">
        <v>257</v>
      </c>
      <c r="C8" s="17">
        <v>0</v>
      </c>
      <c r="D8" s="88">
        <v>0.21</v>
      </c>
      <c r="E8" s="84">
        <f t="shared" si="2"/>
        <v>0</v>
      </c>
      <c r="F8" s="90">
        <v>0</v>
      </c>
      <c r="G8" s="85">
        <f t="shared" si="3"/>
        <v>0</v>
      </c>
      <c r="H8" s="21"/>
    </row>
    <row r="11" spans="1:26" ht="26.25" customHeight="1" x14ac:dyDescent="0.2">
      <c r="B11" s="327" t="s">
        <v>74</v>
      </c>
      <c r="C11" s="304"/>
      <c r="D11" s="304"/>
      <c r="E11" s="304"/>
      <c r="F11" s="304"/>
      <c r="G11" s="305"/>
    </row>
    <row r="12" spans="1:26" ht="48" x14ac:dyDescent="0.2">
      <c r="A12" s="20"/>
      <c r="B12" s="93" t="s">
        <v>65</v>
      </c>
      <c r="C12" s="94" t="s">
        <v>66</v>
      </c>
      <c r="D12" s="94" t="s">
        <v>67</v>
      </c>
      <c r="E12" s="95" t="s">
        <v>68</v>
      </c>
      <c r="F12" s="96" t="s">
        <v>69</v>
      </c>
      <c r="G12" s="94" t="s">
        <v>70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">
      <c r="A13" s="19" t="s">
        <v>266</v>
      </c>
      <c r="B13" s="121" t="s">
        <v>71</v>
      </c>
      <c r="C13" s="86">
        <v>0</v>
      </c>
      <c r="D13" s="87">
        <v>0.21</v>
      </c>
      <c r="E13" s="83">
        <f>C13*D13+C13</f>
        <v>0</v>
      </c>
      <c r="F13" s="89">
        <f>F4</f>
        <v>0</v>
      </c>
      <c r="G13" s="3">
        <f>E13*F13</f>
        <v>0</v>
      </c>
      <c r="H13" s="21"/>
      <c r="K13" s="21"/>
    </row>
    <row r="14" spans="1:26" x14ac:dyDescent="0.2">
      <c r="B14" s="122" t="s">
        <v>72</v>
      </c>
      <c r="C14" s="17">
        <v>0</v>
      </c>
      <c r="D14" s="88">
        <v>0.21</v>
      </c>
      <c r="E14" s="84">
        <f>C14*D14+C14</f>
        <v>0</v>
      </c>
      <c r="F14" s="90">
        <f>F5</f>
        <v>0</v>
      </c>
      <c r="G14" s="3">
        <f>E14*F14</f>
        <v>0</v>
      </c>
      <c r="H14" s="21"/>
      <c r="I14" s="21"/>
      <c r="K14" s="21"/>
    </row>
    <row r="15" spans="1:26" x14ac:dyDescent="0.2">
      <c r="B15" s="123" t="s">
        <v>73</v>
      </c>
      <c r="C15" s="17">
        <v>0</v>
      </c>
      <c r="D15" s="88">
        <v>0.21</v>
      </c>
      <c r="E15" s="84">
        <f>C15*D15+C15</f>
        <v>0</v>
      </c>
      <c r="F15" s="362">
        <f>F6</f>
        <v>0</v>
      </c>
      <c r="G15" s="363">
        <f>E15*F15</f>
        <v>0</v>
      </c>
      <c r="H15" s="21"/>
      <c r="K15" s="21"/>
    </row>
    <row r="16" spans="1:26" x14ac:dyDescent="0.2">
      <c r="B16" s="382" t="s">
        <v>256</v>
      </c>
      <c r="C16" s="17">
        <v>0</v>
      </c>
      <c r="D16" s="88">
        <v>0.21</v>
      </c>
      <c r="E16" s="84">
        <f>C16*D16+C16</f>
        <v>0</v>
      </c>
      <c r="F16" s="90">
        <f>F7</f>
        <v>0</v>
      </c>
      <c r="G16" s="3">
        <f>E16*F16</f>
        <v>0</v>
      </c>
      <c r="H16" s="21"/>
      <c r="K16" s="21"/>
    </row>
    <row r="17" spans="1:26" x14ac:dyDescent="0.2">
      <c r="B17" s="365" t="s">
        <v>257</v>
      </c>
      <c r="C17" s="17">
        <v>0</v>
      </c>
      <c r="D17" s="88">
        <v>0.21</v>
      </c>
      <c r="E17" s="84">
        <f>C17*D17+C17</f>
        <v>0</v>
      </c>
      <c r="F17" s="362">
        <f>F8</f>
        <v>0</v>
      </c>
      <c r="G17" s="363">
        <f>E17*F17</f>
        <v>0</v>
      </c>
      <c r="H17" s="21"/>
      <c r="K17" s="21"/>
    </row>
    <row r="19" spans="1:26" x14ac:dyDescent="0.2">
      <c r="G19" s="328" t="s">
        <v>75</v>
      </c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30"/>
    </row>
    <row r="20" spans="1:26" x14ac:dyDescent="0.2">
      <c r="A20" s="18"/>
      <c r="D20" s="331" t="s">
        <v>76</v>
      </c>
      <c r="E20" s="332"/>
      <c r="F20" s="333"/>
      <c r="G20" s="97" t="s">
        <v>77</v>
      </c>
      <c r="H20" s="98" t="s">
        <v>78</v>
      </c>
      <c r="I20" s="98" t="s">
        <v>79</v>
      </c>
      <c r="J20" s="98" t="s">
        <v>80</v>
      </c>
      <c r="K20" s="98" t="s">
        <v>81</v>
      </c>
      <c r="L20" s="98" t="s">
        <v>82</v>
      </c>
      <c r="M20" s="98" t="s">
        <v>83</v>
      </c>
      <c r="N20" s="98" t="s">
        <v>84</v>
      </c>
      <c r="O20" s="98" t="s">
        <v>85</v>
      </c>
      <c r="P20" s="98" t="s">
        <v>86</v>
      </c>
      <c r="Q20" s="98" t="s">
        <v>87</v>
      </c>
      <c r="R20" s="98" t="s">
        <v>88</v>
      </c>
      <c r="S20" s="98" t="s">
        <v>89</v>
      </c>
      <c r="T20" s="108" t="s">
        <v>90</v>
      </c>
      <c r="U20" s="18"/>
      <c r="V20" s="18"/>
      <c r="W20" s="18"/>
      <c r="X20" s="18"/>
      <c r="Y20" s="18"/>
      <c r="Z20" s="18"/>
    </row>
    <row r="21" spans="1:26" x14ac:dyDescent="0.2">
      <c r="A21" s="20"/>
      <c r="D21" s="315" t="s">
        <v>91</v>
      </c>
      <c r="E21" s="304"/>
      <c r="F21" s="314"/>
      <c r="G21" s="99">
        <f>F4</f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7">
        <f>G21-H21-I21-J21-K21-L21-M21-N21-O21-P21-Q21-R21-S21</f>
        <v>0</v>
      </c>
      <c r="U21" s="20"/>
      <c r="V21" s="20"/>
      <c r="W21" s="20"/>
      <c r="X21" s="20"/>
      <c r="Y21" s="20"/>
      <c r="Z21" s="20"/>
    </row>
    <row r="22" spans="1:26" x14ac:dyDescent="0.2">
      <c r="D22" s="315" t="s">
        <v>92</v>
      </c>
      <c r="E22" s="304"/>
      <c r="F22" s="314"/>
      <c r="G22" s="100">
        <f>C13</f>
        <v>0</v>
      </c>
      <c r="H22" s="105">
        <f>G22</f>
        <v>0</v>
      </c>
      <c r="I22" s="105">
        <f>G22</f>
        <v>0</v>
      </c>
      <c r="J22" s="105">
        <f>G22</f>
        <v>0</v>
      </c>
      <c r="K22" s="105">
        <f>G22</f>
        <v>0</v>
      </c>
      <c r="L22" s="105">
        <f>G22</f>
        <v>0</v>
      </c>
      <c r="M22" s="105">
        <f>G22</f>
        <v>0</v>
      </c>
      <c r="N22" s="105">
        <f>G22</f>
        <v>0</v>
      </c>
      <c r="O22" s="105">
        <f>G22</f>
        <v>0</v>
      </c>
      <c r="P22" s="105">
        <f>G22</f>
        <v>0</v>
      </c>
      <c r="Q22" s="105">
        <f>G22</f>
        <v>0</v>
      </c>
      <c r="R22" s="105">
        <f>G22</f>
        <v>0</v>
      </c>
      <c r="S22" s="105">
        <f>G22</f>
        <v>0</v>
      </c>
      <c r="T22" s="12"/>
    </row>
    <row r="23" spans="1:26" ht="15.75" customHeight="1" x14ac:dyDescent="0.2">
      <c r="D23" s="316" t="s">
        <v>93</v>
      </c>
      <c r="E23" s="304"/>
      <c r="F23" s="314"/>
      <c r="G23" s="101">
        <f>G21*G22</f>
        <v>0</v>
      </c>
      <c r="H23" s="105">
        <f t="shared" ref="H23:S23" si="4">H21*H22</f>
        <v>0</v>
      </c>
      <c r="I23" s="105">
        <f t="shared" si="4"/>
        <v>0</v>
      </c>
      <c r="J23" s="105">
        <f t="shared" si="4"/>
        <v>0</v>
      </c>
      <c r="K23" s="105">
        <f t="shared" si="4"/>
        <v>0</v>
      </c>
      <c r="L23" s="105">
        <f t="shared" si="4"/>
        <v>0</v>
      </c>
      <c r="M23" s="105">
        <f t="shared" si="4"/>
        <v>0</v>
      </c>
      <c r="N23" s="105">
        <f t="shared" si="4"/>
        <v>0</v>
      </c>
      <c r="O23" s="105">
        <f t="shared" si="4"/>
        <v>0</v>
      </c>
      <c r="P23" s="105">
        <f t="shared" si="4"/>
        <v>0</v>
      </c>
      <c r="Q23" s="105">
        <f t="shared" si="4"/>
        <v>0</v>
      </c>
      <c r="R23" s="105">
        <f t="shared" si="4"/>
        <v>0</v>
      </c>
      <c r="S23" s="105">
        <f t="shared" si="4"/>
        <v>0</v>
      </c>
      <c r="T23" s="55">
        <f t="shared" ref="T23:T25" si="5">G23-H23-I23-J23-K23-L23-M23-N23-O23-P23-Q23-R23-S23</f>
        <v>0</v>
      </c>
    </row>
    <row r="24" spans="1:26" ht="15.75" customHeight="1" x14ac:dyDescent="0.2">
      <c r="D24" s="323" t="s">
        <v>94</v>
      </c>
      <c r="E24" s="304"/>
      <c r="F24" s="314"/>
      <c r="G24" s="102">
        <f>C4*F4</f>
        <v>0</v>
      </c>
      <c r="H24" s="105">
        <f>H21*C4</f>
        <v>0</v>
      </c>
      <c r="I24" s="105">
        <f>I21*C4</f>
        <v>0</v>
      </c>
      <c r="J24" s="105">
        <f>J21*C4</f>
        <v>0</v>
      </c>
      <c r="K24" s="105">
        <f>K21*C4</f>
        <v>0</v>
      </c>
      <c r="L24" s="105">
        <f>L21*C4</f>
        <v>0</v>
      </c>
      <c r="M24" s="105">
        <f>M21*C4</f>
        <v>0</v>
      </c>
      <c r="N24" s="105">
        <f>N21*C4</f>
        <v>0</v>
      </c>
      <c r="O24" s="105">
        <f>O21*C4</f>
        <v>0</v>
      </c>
      <c r="P24" s="105">
        <f>P21*C4</f>
        <v>0</v>
      </c>
      <c r="Q24" s="105">
        <f>Q21*C4</f>
        <v>0</v>
      </c>
      <c r="R24" s="105">
        <f>R21*C4</f>
        <v>0</v>
      </c>
      <c r="S24" s="105">
        <f>S21*C4</f>
        <v>0</v>
      </c>
      <c r="T24" s="55">
        <f t="shared" si="5"/>
        <v>0</v>
      </c>
    </row>
    <row r="25" spans="1:26" ht="15.75" customHeight="1" x14ac:dyDescent="0.2">
      <c r="D25" s="317" t="s">
        <v>95</v>
      </c>
      <c r="E25" s="304"/>
      <c r="F25" s="314"/>
      <c r="G25" s="103">
        <f t="shared" ref="G25:S25" si="6">G23-G24</f>
        <v>0</v>
      </c>
      <c r="H25" s="106">
        <f t="shared" si="6"/>
        <v>0</v>
      </c>
      <c r="I25" s="106">
        <f t="shared" si="6"/>
        <v>0</v>
      </c>
      <c r="J25" s="106">
        <f t="shared" si="6"/>
        <v>0</v>
      </c>
      <c r="K25" s="106">
        <f t="shared" si="6"/>
        <v>0</v>
      </c>
      <c r="L25" s="106">
        <f t="shared" si="6"/>
        <v>0</v>
      </c>
      <c r="M25" s="106">
        <f t="shared" si="6"/>
        <v>0</v>
      </c>
      <c r="N25" s="106">
        <f t="shared" si="6"/>
        <v>0</v>
      </c>
      <c r="O25" s="106">
        <f t="shared" si="6"/>
        <v>0</v>
      </c>
      <c r="P25" s="106">
        <f t="shared" si="6"/>
        <v>0</v>
      </c>
      <c r="Q25" s="106">
        <f t="shared" si="6"/>
        <v>0</v>
      </c>
      <c r="R25" s="106">
        <f t="shared" si="6"/>
        <v>0</v>
      </c>
      <c r="S25" s="106">
        <f t="shared" si="6"/>
        <v>0</v>
      </c>
      <c r="T25" s="55">
        <f t="shared" si="5"/>
        <v>0</v>
      </c>
    </row>
    <row r="26" spans="1:26" ht="15.75" customHeight="1" x14ac:dyDescent="0.2"/>
    <row r="27" spans="1:26" ht="15.75" customHeight="1" x14ac:dyDescent="0.2">
      <c r="G27" s="325" t="s">
        <v>75</v>
      </c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20"/>
    </row>
    <row r="28" spans="1:26" ht="15.75" customHeight="1" x14ac:dyDescent="0.2">
      <c r="D28" s="324" t="s">
        <v>96</v>
      </c>
      <c r="E28" s="304"/>
      <c r="F28" s="314"/>
      <c r="G28" s="109" t="s">
        <v>77</v>
      </c>
      <c r="H28" s="110" t="s">
        <v>78</v>
      </c>
      <c r="I28" s="110" t="s">
        <v>79</v>
      </c>
      <c r="J28" s="110" t="s">
        <v>80</v>
      </c>
      <c r="K28" s="110" t="s">
        <v>81</v>
      </c>
      <c r="L28" s="110" t="s">
        <v>82</v>
      </c>
      <c r="M28" s="110" t="s">
        <v>83</v>
      </c>
      <c r="N28" s="110" t="s">
        <v>84</v>
      </c>
      <c r="O28" s="110" t="s">
        <v>85</v>
      </c>
      <c r="P28" s="110" t="s">
        <v>86</v>
      </c>
      <c r="Q28" s="110" t="s">
        <v>87</v>
      </c>
      <c r="R28" s="110" t="s">
        <v>88</v>
      </c>
      <c r="S28" s="110" t="s">
        <v>89</v>
      </c>
      <c r="T28" s="108" t="s">
        <v>90</v>
      </c>
    </row>
    <row r="29" spans="1:26" ht="15.75" customHeight="1" x14ac:dyDescent="0.2">
      <c r="D29" s="315" t="s">
        <v>91</v>
      </c>
      <c r="E29" s="304"/>
      <c r="F29" s="314"/>
      <c r="G29" s="99">
        <f>F5</f>
        <v>0</v>
      </c>
      <c r="H29" s="104">
        <v>0</v>
      </c>
      <c r="I29" s="104">
        <v>0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0</v>
      </c>
      <c r="T29" s="107">
        <f>G29-H29-I29-J29-K29-L29-M29-N29-O29-P29-Q29-R29-S29</f>
        <v>0</v>
      </c>
    </row>
    <row r="30" spans="1:26" ht="15.75" customHeight="1" x14ac:dyDescent="0.2">
      <c r="D30" s="315" t="s">
        <v>92</v>
      </c>
      <c r="E30" s="304"/>
      <c r="F30" s="314"/>
      <c r="G30" s="100">
        <f>C14</f>
        <v>0</v>
      </c>
      <c r="H30" s="105">
        <f>G30</f>
        <v>0</v>
      </c>
      <c r="I30" s="105">
        <f>G30</f>
        <v>0</v>
      </c>
      <c r="J30" s="105">
        <f>G30</f>
        <v>0</v>
      </c>
      <c r="K30" s="105">
        <f>G30</f>
        <v>0</v>
      </c>
      <c r="L30" s="105">
        <f>G30</f>
        <v>0</v>
      </c>
      <c r="M30" s="105">
        <f>G30</f>
        <v>0</v>
      </c>
      <c r="N30" s="105">
        <f>G30</f>
        <v>0</v>
      </c>
      <c r="O30" s="105">
        <f>G30</f>
        <v>0</v>
      </c>
      <c r="P30" s="105">
        <f>G30</f>
        <v>0</v>
      </c>
      <c r="Q30" s="105">
        <f>G30</f>
        <v>0</v>
      </c>
      <c r="R30" s="105">
        <f>G30</f>
        <v>0</v>
      </c>
      <c r="S30" s="105">
        <f>G30</f>
        <v>0</v>
      </c>
      <c r="T30" s="12"/>
    </row>
    <row r="31" spans="1:26" ht="15.75" customHeight="1" x14ac:dyDescent="0.2">
      <c r="D31" s="316" t="s">
        <v>93</v>
      </c>
      <c r="E31" s="304"/>
      <c r="F31" s="314"/>
      <c r="G31" s="101">
        <f t="shared" ref="G31:S31" si="7">G29*G30</f>
        <v>0</v>
      </c>
      <c r="H31" s="105">
        <f t="shared" si="7"/>
        <v>0</v>
      </c>
      <c r="I31" s="105">
        <f t="shared" si="7"/>
        <v>0</v>
      </c>
      <c r="J31" s="105">
        <f t="shared" si="7"/>
        <v>0</v>
      </c>
      <c r="K31" s="105">
        <f t="shared" si="7"/>
        <v>0</v>
      </c>
      <c r="L31" s="105">
        <f t="shared" si="7"/>
        <v>0</v>
      </c>
      <c r="M31" s="105">
        <f t="shared" si="7"/>
        <v>0</v>
      </c>
      <c r="N31" s="105">
        <f t="shared" si="7"/>
        <v>0</v>
      </c>
      <c r="O31" s="105">
        <f t="shared" si="7"/>
        <v>0</v>
      </c>
      <c r="P31" s="105">
        <f t="shared" si="7"/>
        <v>0</v>
      </c>
      <c r="Q31" s="105">
        <f t="shared" si="7"/>
        <v>0</v>
      </c>
      <c r="R31" s="105">
        <f t="shared" si="7"/>
        <v>0</v>
      </c>
      <c r="S31" s="105">
        <f t="shared" si="7"/>
        <v>0</v>
      </c>
      <c r="T31" s="55">
        <f t="shared" ref="T31:T33" si="8">G31-H31-I31-J31-K31-L31-M31-N31-O31-P31-Q31-R31-S31</f>
        <v>0</v>
      </c>
    </row>
    <row r="32" spans="1:26" ht="15.75" customHeight="1" x14ac:dyDescent="0.2">
      <c r="D32" s="323" t="s">
        <v>94</v>
      </c>
      <c r="E32" s="304"/>
      <c r="F32" s="314"/>
      <c r="G32" s="102">
        <f>F5*C5</f>
        <v>0</v>
      </c>
      <c r="H32" s="105">
        <f>H29*C5</f>
        <v>0</v>
      </c>
      <c r="I32" s="105">
        <f>I29*C5</f>
        <v>0</v>
      </c>
      <c r="J32" s="105">
        <f>C5*J29</f>
        <v>0</v>
      </c>
      <c r="K32" s="105">
        <f>K29*C5</f>
        <v>0</v>
      </c>
      <c r="L32" s="105">
        <f>L29*C5</f>
        <v>0</v>
      </c>
      <c r="M32" s="105">
        <f>M29*C5</f>
        <v>0</v>
      </c>
      <c r="N32" s="105">
        <f>N29*C5</f>
        <v>0</v>
      </c>
      <c r="O32" s="105">
        <f>O29*C5</f>
        <v>0</v>
      </c>
      <c r="P32" s="105">
        <f>P29*C5</f>
        <v>0</v>
      </c>
      <c r="Q32" s="105">
        <f>Q29*C5</f>
        <v>0</v>
      </c>
      <c r="R32" s="105">
        <f>R29*C5</f>
        <v>0</v>
      </c>
      <c r="S32" s="105">
        <f>S29*C5</f>
        <v>0</v>
      </c>
      <c r="T32" s="55">
        <f t="shared" si="8"/>
        <v>0</v>
      </c>
    </row>
    <row r="33" spans="4:20" ht="15.75" customHeight="1" x14ac:dyDescent="0.2">
      <c r="D33" s="317" t="s">
        <v>95</v>
      </c>
      <c r="E33" s="304"/>
      <c r="F33" s="314"/>
      <c r="G33" s="103">
        <f t="shared" ref="G33:S33" si="9">G31-G32</f>
        <v>0</v>
      </c>
      <c r="H33" s="106">
        <f t="shared" si="9"/>
        <v>0</v>
      </c>
      <c r="I33" s="106">
        <f t="shared" si="9"/>
        <v>0</v>
      </c>
      <c r="J33" s="106">
        <f t="shared" si="9"/>
        <v>0</v>
      </c>
      <c r="K33" s="106">
        <f t="shared" si="9"/>
        <v>0</v>
      </c>
      <c r="L33" s="106">
        <f t="shared" si="9"/>
        <v>0</v>
      </c>
      <c r="M33" s="106">
        <f t="shared" si="9"/>
        <v>0</v>
      </c>
      <c r="N33" s="106">
        <f t="shared" si="9"/>
        <v>0</v>
      </c>
      <c r="O33" s="106">
        <f t="shared" si="9"/>
        <v>0</v>
      </c>
      <c r="P33" s="106">
        <f t="shared" si="9"/>
        <v>0</v>
      </c>
      <c r="Q33" s="106">
        <f t="shared" si="9"/>
        <v>0</v>
      </c>
      <c r="R33" s="106">
        <f t="shared" si="9"/>
        <v>0</v>
      </c>
      <c r="S33" s="106">
        <f t="shared" si="9"/>
        <v>0</v>
      </c>
      <c r="T33" s="55">
        <f t="shared" si="8"/>
        <v>0</v>
      </c>
    </row>
    <row r="34" spans="4:20" ht="15.75" customHeight="1" x14ac:dyDescent="0.2"/>
    <row r="35" spans="4:20" ht="15.75" customHeight="1" x14ac:dyDescent="0.2">
      <c r="G35" s="310" t="s">
        <v>75</v>
      </c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2"/>
    </row>
    <row r="36" spans="4:20" ht="15.75" customHeight="1" x14ac:dyDescent="0.2">
      <c r="D36" s="313" t="s">
        <v>97</v>
      </c>
      <c r="E36" s="304"/>
      <c r="F36" s="314"/>
      <c r="G36" s="77" t="s">
        <v>77</v>
      </c>
      <c r="H36" s="78" t="s">
        <v>78</v>
      </c>
      <c r="I36" s="78" t="s">
        <v>79</v>
      </c>
      <c r="J36" s="78" t="s">
        <v>80</v>
      </c>
      <c r="K36" s="78" t="s">
        <v>81</v>
      </c>
      <c r="L36" s="78" t="s">
        <v>82</v>
      </c>
      <c r="M36" s="78" t="s">
        <v>83</v>
      </c>
      <c r="N36" s="78" t="s">
        <v>84</v>
      </c>
      <c r="O36" s="78" t="s">
        <v>85</v>
      </c>
      <c r="P36" s="78" t="s">
        <v>86</v>
      </c>
      <c r="Q36" s="78" t="s">
        <v>87</v>
      </c>
      <c r="R36" s="78" t="s">
        <v>88</v>
      </c>
      <c r="S36" s="78" t="s">
        <v>89</v>
      </c>
      <c r="T36" s="108" t="s">
        <v>90</v>
      </c>
    </row>
    <row r="37" spans="4:20" ht="15.75" customHeight="1" x14ac:dyDescent="0.2">
      <c r="D37" s="315" t="s">
        <v>91</v>
      </c>
      <c r="E37" s="304"/>
      <c r="F37" s="314"/>
      <c r="G37" s="111">
        <f>F6</f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7">
        <f>G37-H37-I37-J37-K37-L37-M37-N37-O37-P37-Q37-R37-S37</f>
        <v>0</v>
      </c>
    </row>
    <row r="38" spans="4:20" ht="15.75" customHeight="1" x14ac:dyDescent="0.2">
      <c r="D38" s="315" t="s">
        <v>92</v>
      </c>
      <c r="E38" s="304"/>
      <c r="F38" s="314"/>
      <c r="G38" s="112">
        <f>C15</f>
        <v>0</v>
      </c>
      <c r="H38" s="105">
        <f>G38</f>
        <v>0</v>
      </c>
      <c r="I38" s="105">
        <f>G38</f>
        <v>0</v>
      </c>
      <c r="J38" s="105">
        <f>G38</f>
        <v>0</v>
      </c>
      <c r="K38" s="105">
        <f>G38</f>
        <v>0</v>
      </c>
      <c r="L38" s="105">
        <f>G38</f>
        <v>0</v>
      </c>
      <c r="M38" s="105">
        <f>G38</f>
        <v>0</v>
      </c>
      <c r="N38" s="105">
        <f>G38</f>
        <v>0</v>
      </c>
      <c r="O38" s="105">
        <f>G38</f>
        <v>0</v>
      </c>
      <c r="P38" s="105">
        <f>G38</f>
        <v>0</v>
      </c>
      <c r="Q38" s="105">
        <f>G38</f>
        <v>0</v>
      </c>
      <c r="R38" s="105">
        <f>G38</f>
        <v>0</v>
      </c>
      <c r="S38" s="105">
        <f>G38</f>
        <v>0</v>
      </c>
      <c r="T38" s="12"/>
    </row>
    <row r="39" spans="4:20" ht="15.75" customHeight="1" x14ac:dyDescent="0.2">
      <c r="D39" s="316" t="s">
        <v>93</v>
      </c>
      <c r="E39" s="304"/>
      <c r="F39" s="314"/>
      <c r="G39" s="113">
        <f t="shared" ref="G39:S39" si="10">G37*G38</f>
        <v>0</v>
      </c>
      <c r="H39" s="105">
        <f t="shared" si="10"/>
        <v>0</v>
      </c>
      <c r="I39" s="105">
        <f t="shared" si="10"/>
        <v>0</v>
      </c>
      <c r="J39" s="105">
        <f t="shared" si="10"/>
        <v>0</v>
      </c>
      <c r="K39" s="105">
        <f t="shared" si="10"/>
        <v>0</v>
      </c>
      <c r="L39" s="105">
        <f t="shared" si="10"/>
        <v>0</v>
      </c>
      <c r="M39" s="105">
        <f t="shared" si="10"/>
        <v>0</v>
      </c>
      <c r="N39" s="105">
        <f t="shared" si="10"/>
        <v>0</v>
      </c>
      <c r="O39" s="105">
        <f t="shared" si="10"/>
        <v>0</v>
      </c>
      <c r="P39" s="105">
        <f t="shared" si="10"/>
        <v>0</v>
      </c>
      <c r="Q39" s="105">
        <f t="shared" si="10"/>
        <v>0</v>
      </c>
      <c r="R39" s="105">
        <f t="shared" si="10"/>
        <v>0</v>
      </c>
      <c r="S39" s="105">
        <f t="shared" si="10"/>
        <v>0</v>
      </c>
      <c r="T39" s="55">
        <f t="shared" ref="T39:T41" si="11">G39-H39-I39-J39-K39-L39-M39-N39-O39-P39-Q39-R39-S39</f>
        <v>0</v>
      </c>
    </row>
    <row r="40" spans="4:20" ht="15.75" customHeight="1" x14ac:dyDescent="0.2">
      <c r="D40" s="323" t="s">
        <v>94</v>
      </c>
      <c r="E40" s="304"/>
      <c r="F40" s="314"/>
      <c r="G40" s="114">
        <f>C6*F6</f>
        <v>0</v>
      </c>
      <c r="H40" s="105">
        <f>H37*C6</f>
        <v>0</v>
      </c>
      <c r="I40" s="105">
        <f>I37*C6</f>
        <v>0</v>
      </c>
      <c r="J40" s="105">
        <f>J37*C6</f>
        <v>0</v>
      </c>
      <c r="K40" s="105">
        <f>K37*C6</f>
        <v>0</v>
      </c>
      <c r="L40" s="105">
        <f>L37*C6</f>
        <v>0</v>
      </c>
      <c r="M40" s="105">
        <f>M37*C6</f>
        <v>0</v>
      </c>
      <c r="N40" s="105">
        <f>N37*C6</f>
        <v>0</v>
      </c>
      <c r="O40" s="105">
        <f>O37*C6</f>
        <v>0</v>
      </c>
      <c r="P40" s="105">
        <f>P37*C6</f>
        <v>0</v>
      </c>
      <c r="Q40" s="105">
        <f>Q37*C6</f>
        <v>0</v>
      </c>
      <c r="R40" s="105">
        <f>R37*C6</f>
        <v>0</v>
      </c>
      <c r="S40" s="105">
        <f>S37*C6</f>
        <v>0</v>
      </c>
      <c r="T40" s="55">
        <f t="shared" si="11"/>
        <v>0</v>
      </c>
    </row>
    <row r="41" spans="4:20" ht="15.75" customHeight="1" x14ac:dyDescent="0.2">
      <c r="D41" s="317" t="s">
        <v>95</v>
      </c>
      <c r="E41" s="304"/>
      <c r="F41" s="314"/>
      <c r="G41" s="115">
        <f t="shared" ref="G41:S41" si="12">G39-G40</f>
        <v>0</v>
      </c>
      <c r="H41" s="106">
        <f t="shared" si="12"/>
        <v>0</v>
      </c>
      <c r="I41" s="106">
        <f t="shared" si="12"/>
        <v>0</v>
      </c>
      <c r="J41" s="106">
        <f t="shared" si="12"/>
        <v>0</v>
      </c>
      <c r="K41" s="106">
        <f t="shared" si="12"/>
        <v>0</v>
      </c>
      <c r="L41" s="106">
        <f t="shared" si="12"/>
        <v>0</v>
      </c>
      <c r="M41" s="106">
        <f t="shared" si="12"/>
        <v>0</v>
      </c>
      <c r="N41" s="106">
        <f t="shared" si="12"/>
        <v>0</v>
      </c>
      <c r="O41" s="106">
        <f t="shared" si="12"/>
        <v>0</v>
      </c>
      <c r="P41" s="106">
        <f t="shared" si="12"/>
        <v>0</v>
      </c>
      <c r="Q41" s="106">
        <f t="shared" si="12"/>
        <v>0</v>
      </c>
      <c r="R41" s="106">
        <f t="shared" si="12"/>
        <v>0</v>
      </c>
      <c r="S41" s="106">
        <f t="shared" si="12"/>
        <v>0</v>
      </c>
      <c r="T41" s="55">
        <f t="shared" si="11"/>
        <v>0</v>
      </c>
    </row>
    <row r="42" spans="4:20" ht="15.75" customHeight="1" thickBot="1" x14ac:dyDescent="0.25"/>
    <row r="43" spans="4:20" ht="15.75" customHeight="1" thickBot="1" x14ac:dyDescent="0.25">
      <c r="G43" s="374" t="s">
        <v>75</v>
      </c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6"/>
    </row>
    <row r="44" spans="4:20" ht="15.75" customHeight="1" x14ac:dyDescent="0.2">
      <c r="D44" s="379" t="s">
        <v>258</v>
      </c>
      <c r="E44" s="380"/>
      <c r="F44" s="381"/>
      <c r="G44" s="377" t="s">
        <v>77</v>
      </c>
      <c r="H44" s="378" t="s">
        <v>78</v>
      </c>
      <c r="I44" s="378" t="s">
        <v>79</v>
      </c>
      <c r="J44" s="378" t="s">
        <v>80</v>
      </c>
      <c r="K44" s="378" t="s">
        <v>81</v>
      </c>
      <c r="L44" s="378" t="s">
        <v>82</v>
      </c>
      <c r="M44" s="378" t="s">
        <v>83</v>
      </c>
      <c r="N44" s="378" t="s">
        <v>84</v>
      </c>
      <c r="O44" s="378" t="s">
        <v>85</v>
      </c>
      <c r="P44" s="378" t="s">
        <v>86</v>
      </c>
      <c r="Q44" s="378" t="s">
        <v>87</v>
      </c>
      <c r="R44" s="378" t="s">
        <v>88</v>
      </c>
      <c r="S44" s="378" t="s">
        <v>89</v>
      </c>
      <c r="T44" s="108" t="s">
        <v>90</v>
      </c>
    </row>
    <row r="45" spans="4:20" ht="15.75" customHeight="1" x14ac:dyDescent="0.2">
      <c r="D45" s="315" t="s">
        <v>91</v>
      </c>
      <c r="E45" s="304"/>
      <c r="F45" s="314"/>
      <c r="G45" s="111">
        <f>F7</f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7">
        <f>G45-H45-I45-J45-K45-L45-M45-N45-O45-P45-Q45-R45-S45</f>
        <v>0</v>
      </c>
    </row>
    <row r="46" spans="4:20" ht="15.75" customHeight="1" x14ac:dyDescent="0.2">
      <c r="D46" s="315" t="s">
        <v>92</v>
      </c>
      <c r="E46" s="304"/>
      <c r="F46" s="314"/>
      <c r="G46" s="112">
        <f>C16</f>
        <v>0</v>
      </c>
      <c r="H46" s="105">
        <f>G46</f>
        <v>0</v>
      </c>
      <c r="I46" s="105">
        <f>G46</f>
        <v>0</v>
      </c>
      <c r="J46" s="105">
        <f>G46</f>
        <v>0</v>
      </c>
      <c r="K46" s="105">
        <f>G46</f>
        <v>0</v>
      </c>
      <c r="L46" s="105">
        <f>G46</f>
        <v>0</v>
      </c>
      <c r="M46" s="105">
        <f>G46</f>
        <v>0</v>
      </c>
      <c r="N46" s="105">
        <f>G46</f>
        <v>0</v>
      </c>
      <c r="O46" s="105">
        <f>G46</f>
        <v>0</v>
      </c>
      <c r="P46" s="105">
        <f>G46</f>
        <v>0</v>
      </c>
      <c r="Q46" s="105">
        <f>G46</f>
        <v>0</v>
      </c>
      <c r="R46" s="105">
        <f>G46</f>
        <v>0</v>
      </c>
      <c r="S46" s="105">
        <f>G46</f>
        <v>0</v>
      </c>
      <c r="T46" s="12"/>
    </row>
    <row r="47" spans="4:20" ht="15.75" customHeight="1" x14ac:dyDescent="0.2">
      <c r="D47" s="316" t="s">
        <v>93</v>
      </c>
      <c r="E47" s="304"/>
      <c r="F47" s="314"/>
      <c r="G47" s="113">
        <f t="shared" ref="G47:S47" si="13">G45*G46</f>
        <v>0</v>
      </c>
      <c r="H47" s="105">
        <f t="shared" si="13"/>
        <v>0</v>
      </c>
      <c r="I47" s="105">
        <f t="shared" si="13"/>
        <v>0</v>
      </c>
      <c r="J47" s="105">
        <f t="shared" si="13"/>
        <v>0</v>
      </c>
      <c r="K47" s="105">
        <f t="shared" si="13"/>
        <v>0</v>
      </c>
      <c r="L47" s="105">
        <f t="shared" si="13"/>
        <v>0</v>
      </c>
      <c r="M47" s="105">
        <f t="shared" si="13"/>
        <v>0</v>
      </c>
      <c r="N47" s="105">
        <f t="shared" si="13"/>
        <v>0</v>
      </c>
      <c r="O47" s="105">
        <f t="shared" si="13"/>
        <v>0</v>
      </c>
      <c r="P47" s="105">
        <f t="shared" si="13"/>
        <v>0</v>
      </c>
      <c r="Q47" s="105">
        <f t="shared" si="13"/>
        <v>0</v>
      </c>
      <c r="R47" s="105">
        <f t="shared" si="13"/>
        <v>0</v>
      </c>
      <c r="S47" s="105">
        <f t="shared" si="13"/>
        <v>0</v>
      </c>
      <c r="T47" s="55">
        <f t="shared" ref="T47:T49" si="14">G47-H47-I47-J47-K47-L47-M47-N47-O47-P47-Q47-R47-S47</f>
        <v>0</v>
      </c>
    </row>
    <row r="48" spans="4:20" ht="15.75" customHeight="1" x14ac:dyDescent="0.2">
      <c r="D48" s="323" t="s">
        <v>94</v>
      </c>
      <c r="E48" s="304"/>
      <c r="F48" s="314"/>
      <c r="G48" s="114">
        <f>C7*F7</f>
        <v>0</v>
      </c>
      <c r="H48" s="105">
        <f>H45*C14</f>
        <v>0</v>
      </c>
      <c r="I48" s="105">
        <f>I45*C14</f>
        <v>0</v>
      </c>
      <c r="J48" s="105">
        <f>J45*C14</f>
        <v>0</v>
      </c>
      <c r="K48" s="105">
        <f>K45*C14</f>
        <v>0</v>
      </c>
      <c r="L48" s="105">
        <f>L45*C14</f>
        <v>0</v>
      </c>
      <c r="M48" s="105">
        <f>M45*C14</f>
        <v>0</v>
      </c>
      <c r="N48" s="105">
        <f>N45*C14</f>
        <v>0</v>
      </c>
      <c r="O48" s="105">
        <f>O45*C14</f>
        <v>0</v>
      </c>
      <c r="P48" s="105">
        <f>P45*C14</f>
        <v>0</v>
      </c>
      <c r="Q48" s="105">
        <f>Q45*C14</f>
        <v>0</v>
      </c>
      <c r="R48" s="105">
        <f>R45*C14</f>
        <v>0</v>
      </c>
      <c r="S48" s="105">
        <f>S45*C14</f>
        <v>0</v>
      </c>
      <c r="T48" s="55">
        <f t="shared" si="14"/>
        <v>0</v>
      </c>
    </row>
    <row r="49" spans="2:20" ht="15.75" customHeight="1" x14ac:dyDescent="0.2">
      <c r="D49" s="317" t="s">
        <v>95</v>
      </c>
      <c r="E49" s="304"/>
      <c r="F49" s="314"/>
      <c r="G49" s="115">
        <f t="shared" ref="G49:S49" si="15">G47-G48</f>
        <v>0</v>
      </c>
      <c r="H49" s="106">
        <f t="shared" si="15"/>
        <v>0</v>
      </c>
      <c r="I49" s="106">
        <f t="shared" si="15"/>
        <v>0</v>
      </c>
      <c r="J49" s="106">
        <f t="shared" si="15"/>
        <v>0</v>
      </c>
      <c r="K49" s="106">
        <f t="shared" si="15"/>
        <v>0</v>
      </c>
      <c r="L49" s="106">
        <f t="shared" si="15"/>
        <v>0</v>
      </c>
      <c r="M49" s="106">
        <f t="shared" si="15"/>
        <v>0</v>
      </c>
      <c r="N49" s="106">
        <f t="shared" si="15"/>
        <v>0</v>
      </c>
      <c r="O49" s="106">
        <f t="shared" si="15"/>
        <v>0</v>
      </c>
      <c r="P49" s="106">
        <f t="shared" si="15"/>
        <v>0</v>
      </c>
      <c r="Q49" s="106">
        <f t="shared" si="15"/>
        <v>0</v>
      </c>
      <c r="R49" s="106">
        <f t="shared" si="15"/>
        <v>0</v>
      </c>
      <c r="S49" s="106">
        <f t="shared" si="15"/>
        <v>0</v>
      </c>
      <c r="T49" s="55">
        <f t="shared" si="14"/>
        <v>0</v>
      </c>
    </row>
    <row r="50" spans="2:20" ht="15.75" customHeight="1" thickBot="1" x14ac:dyDescent="0.25"/>
    <row r="51" spans="2:20" ht="15.75" customHeight="1" thickBot="1" x14ac:dyDescent="0.25">
      <c r="G51" s="366" t="s">
        <v>75</v>
      </c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8"/>
    </row>
    <row r="52" spans="2:20" ht="15.75" customHeight="1" x14ac:dyDescent="0.2">
      <c r="D52" s="371" t="s">
        <v>259</v>
      </c>
      <c r="E52" s="372"/>
      <c r="F52" s="373"/>
      <c r="G52" s="369" t="s">
        <v>77</v>
      </c>
      <c r="H52" s="370" t="s">
        <v>78</v>
      </c>
      <c r="I52" s="370" t="s">
        <v>79</v>
      </c>
      <c r="J52" s="370" t="s">
        <v>80</v>
      </c>
      <c r="K52" s="370" t="s">
        <v>81</v>
      </c>
      <c r="L52" s="370" t="s">
        <v>82</v>
      </c>
      <c r="M52" s="370" t="s">
        <v>83</v>
      </c>
      <c r="N52" s="370" t="s">
        <v>84</v>
      </c>
      <c r="O52" s="370" t="s">
        <v>85</v>
      </c>
      <c r="P52" s="370" t="s">
        <v>86</v>
      </c>
      <c r="Q52" s="370" t="s">
        <v>87</v>
      </c>
      <c r="R52" s="370" t="s">
        <v>88</v>
      </c>
      <c r="S52" s="370" t="s">
        <v>89</v>
      </c>
      <c r="T52" s="108" t="s">
        <v>90</v>
      </c>
    </row>
    <row r="53" spans="2:20" ht="15.75" customHeight="1" x14ac:dyDescent="0.2">
      <c r="D53" s="315" t="s">
        <v>91</v>
      </c>
      <c r="E53" s="304"/>
      <c r="F53" s="314"/>
      <c r="G53" s="111">
        <f>F8</f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7">
        <f>G53-H53-I53-J53-K53-L53-M53-N53-O53-P53-Q53-R53-S53</f>
        <v>0</v>
      </c>
    </row>
    <row r="54" spans="2:20" ht="15.75" customHeight="1" x14ac:dyDescent="0.2">
      <c r="D54" s="315" t="s">
        <v>92</v>
      </c>
      <c r="E54" s="304"/>
      <c r="F54" s="314"/>
      <c r="G54" s="112">
        <f>C17</f>
        <v>0</v>
      </c>
      <c r="H54" s="105">
        <f>G54</f>
        <v>0</v>
      </c>
      <c r="I54" s="105">
        <f>G54</f>
        <v>0</v>
      </c>
      <c r="J54" s="105">
        <f>G54</f>
        <v>0</v>
      </c>
      <c r="K54" s="105">
        <f>G54</f>
        <v>0</v>
      </c>
      <c r="L54" s="105">
        <f>G54</f>
        <v>0</v>
      </c>
      <c r="M54" s="105">
        <f>G54</f>
        <v>0</v>
      </c>
      <c r="N54" s="105">
        <f>G54</f>
        <v>0</v>
      </c>
      <c r="O54" s="105">
        <f>G54</f>
        <v>0</v>
      </c>
      <c r="P54" s="105">
        <f>G54</f>
        <v>0</v>
      </c>
      <c r="Q54" s="105">
        <f>G54</f>
        <v>0</v>
      </c>
      <c r="R54" s="105">
        <f>G54</f>
        <v>0</v>
      </c>
      <c r="S54" s="105">
        <f>G54</f>
        <v>0</v>
      </c>
      <c r="T54" s="12"/>
    </row>
    <row r="55" spans="2:20" ht="15.75" customHeight="1" x14ac:dyDescent="0.2">
      <c r="D55" s="316" t="s">
        <v>93</v>
      </c>
      <c r="E55" s="304"/>
      <c r="F55" s="314"/>
      <c r="G55" s="113">
        <f t="shared" ref="G55:S55" si="16">G53*G54</f>
        <v>0</v>
      </c>
      <c r="H55" s="105">
        <f t="shared" si="16"/>
        <v>0</v>
      </c>
      <c r="I55" s="105">
        <f t="shared" si="16"/>
        <v>0</v>
      </c>
      <c r="J55" s="105">
        <f t="shared" si="16"/>
        <v>0</v>
      </c>
      <c r="K55" s="105">
        <f t="shared" si="16"/>
        <v>0</v>
      </c>
      <c r="L55" s="105">
        <f t="shared" si="16"/>
        <v>0</v>
      </c>
      <c r="M55" s="105">
        <f t="shared" si="16"/>
        <v>0</v>
      </c>
      <c r="N55" s="105">
        <f t="shared" si="16"/>
        <v>0</v>
      </c>
      <c r="O55" s="105">
        <f t="shared" si="16"/>
        <v>0</v>
      </c>
      <c r="P55" s="105">
        <f t="shared" si="16"/>
        <v>0</v>
      </c>
      <c r="Q55" s="105">
        <f t="shared" si="16"/>
        <v>0</v>
      </c>
      <c r="R55" s="105">
        <f t="shared" si="16"/>
        <v>0</v>
      </c>
      <c r="S55" s="105">
        <f t="shared" si="16"/>
        <v>0</v>
      </c>
      <c r="T55" s="55">
        <f t="shared" ref="T55:T57" si="17">G55-H55-I55-J55-K55-L55-M55-N55-O55-P55-Q55-R55-S55</f>
        <v>0</v>
      </c>
    </row>
    <row r="56" spans="2:20" ht="15.75" customHeight="1" x14ac:dyDescent="0.2">
      <c r="D56" s="323" t="s">
        <v>94</v>
      </c>
      <c r="E56" s="304"/>
      <c r="F56" s="314"/>
      <c r="G56" s="114">
        <f>C8*F8</f>
        <v>0</v>
      </c>
      <c r="H56" s="105">
        <f>H53*C22</f>
        <v>0</v>
      </c>
      <c r="I56" s="105">
        <f>I53*C22</f>
        <v>0</v>
      </c>
      <c r="J56" s="105">
        <f>J53*C22</f>
        <v>0</v>
      </c>
      <c r="K56" s="105">
        <f>K53*C22</f>
        <v>0</v>
      </c>
      <c r="L56" s="105">
        <f>L53*C22</f>
        <v>0</v>
      </c>
      <c r="M56" s="105">
        <f>M53*C22</f>
        <v>0</v>
      </c>
      <c r="N56" s="105">
        <f>N53*C22</f>
        <v>0</v>
      </c>
      <c r="O56" s="105">
        <f>O53*C22</f>
        <v>0</v>
      </c>
      <c r="P56" s="105">
        <f>P53*C22</f>
        <v>0</v>
      </c>
      <c r="Q56" s="105">
        <f>Q53*C22</f>
        <v>0</v>
      </c>
      <c r="R56" s="105">
        <f>R53*C22</f>
        <v>0</v>
      </c>
      <c r="S56" s="105">
        <f>S53*C22</f>
        <v>0</v>
      </c>
      <c r="T56" s="55">
        <f t="shared" si="17"/>
        <v>0</v>
      </c>
    </row>
    <row r="57" spans="2:20" ht="15.75" customHeight="1" x14ac:dyDescent="0.2">
      <c r="D57" s="317" t="s">
        <v>95</v>
      </c>
      <c r="E57" s="304"/>
      <c r="F57" s="314"/>
      <c r="G57" s="115">
        <f t="shared" ref="G57:S57" si="18">G55-G56</f>
        <v>0</v>
      </c>
      <c r="H57" s="106">
        <f t="shared" si="18"/>
        <v>0</v>
      </c>
      <c r="I57" s="106">
        <f t="shared" si="18"/>
        <v>0</v>
      </c>
      <c r="J57" s="106">
        <f t="shared" si="18"/>
        <v>0</v>
      </c>
      <c r="K57" s="106">
        <f t="shared" si="18"/>
        <v>0</v>
      </c>
      <c r="L57" s="106">
        <f t="shared" si="18"/>
        <v>0</v>
      </c>
      <c r="M57" s="106">
        <f t="shared" si="18"/>
        <v>0</v>
      </c>
      <c r="N57" s="106">
        <f t="shared" si="18"/>
        <v>0</v>
      </c>
      <c r="O57" s="106">
        <f t="shared" si="18"/>
        <v>0</v>
      </c>
      <c r="P57" s="106">
        <f t="shared" si="18"/>
        <v>0</v>
      </c>
      <c r="Q57" s="106">
        <f t="shared" si="18"/>
        <v>0</v>
      </c>
      <c r="R57" s="106">
        <f t="shared" si="18"/>
        <v>0</v>
      </c>
      <c r="S57" s="106">
        <f t="shared" si="18"/>
        <v>0</v>
      </c>
      <c r="T57" s="55">
        <f t="shared" si="17"/>
        <v>0</v>
      </c>
    </row>
    <row r="58" spans="2:20" ht="15.75" customHeight="1" x14ac:dyDescent="0.2"/>
    <row r="59" spans="2:20" ht="15.75" customHeight="1" x14ac:dyDescent="0.2">
      <c r="E59" s="120" t="s">
        <v>98</v>
      </c>
    </row>
    <row r="60" spans="2:20" ht="15.75" customHeight="1" x14ac:dyDescent="0.2">
      <c r="B60" s="318" t="s">
        <v>99</v>
      </c>
      <c r="C60" s="319"/>
      <c r="D60" s="320"/>
      <c r="E60" s="117">
        <f>G23+G31+G39+G47+G55</f>
        <v>0</v>
      </c>
    </row>
    <row r="61" spans="2:20" ht="15.75" customHeight="1" x14ac:dyDescent="0.2">
      <c r="B61" s="321" t="s">
        <v>100</v>
      </c>
      <c r="C61" s="319"/>
      <c r="D61" s="320"/>
      <c r="E61" s="118">
        <f>G24+G32+G40+G48+G56</f>
        <v>0</v>
      </c>
    </row>
    <row r="62" spans="2:20" ht="15.75" customHeight="1" x14ac:dyDescent="0.2">
      <c r="B62" s="322" t="s">
        <v>101</v>
      </c>
      <c r="C62" s="319"/>
      <c r="D62" s="320"/>
      <c r="E62" s="119">
        <f>G25+G33+G41+G49+G57</f>
        <v>0</v>
      </c>
    </row>
    <row r="63" spans="2:20" ht="15.75" customHeight="1" x14ac:dyDescent="0.2"/>
    <row r="64" spans="2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sheetProtection algorithmName="SHA-512" hashValue="QhPXiqAqNsjWNxPxz014Jd6J/M4Ft0D9tRYYj/UqfvFbN0TucKTxYJ7cQO+GGOq9AAQj9P+c3RiRvm9O73UhOw==" saltValue="kM+zE15DTOG0ytwHfb33iw==" spinCount="100000" sheet="1" objects="1" scenarios="1"/>
  <mergeCells count="40">
    <mergeCell ref="G51:S51"/>
    <mergeCell ref="D52:F52"/>
    <mergeCell ref="D53:F53"/>
    <mergeCell ref="D54:F54"/>
    <mergeCell ref="D55:F55"/>
    <mergeCell ref="G43:S43"/>
    <mergeCell ref="D44:F44"/>
    <mergeCell ref="D45:F45"/>
    <mergeCell ref="D46:F46"/>
    <mergeCell ref="D47:F47"/>
    <mergeCell ref="B2:G2"/>
    <mergeCell ref="B11:G11"/>
    <mergeCell ref="G19:S19"/>
    <mergeCell ref="D20:F20"/>
    <mergeCell ref="D21:F21"/>
    <mergeCell ref="D22:F22"/>
    <mergeCell ref="D23:F23"/>
    <mergeCell ref="D24:F24"/>
    <mergeCell ref="D25:F25"/>
    <mergeCell ref="G27:S27"/>
    <mergeCell ref="D28:F28"/>
    <mergeCell ref="D29:F29"/>
    <mergeCell ref="D30:F30"/>
    <mergeCell ref="D31:F31"/>
    <mergeCell ref="D40:F40"/>
    <mergeCell ref="D41:F41"/>
    <mergeCell ref="B60:D60"/>
    <mergeCell ref="B61:D61"/>
    <mergeCell ref="B62:D62"/>
    <mergeCell ref="D32:F32"/>
    <mergeCell ref="D33:F33"/>
    <mergeCell ref="D48:F48"/>
    <mergeCell ref="D49:F49"/>
    <mergeCell ref="D56:F56"/>
    <mergeCell ref="D57:F57"/>
    <mergeCell ref="G35:S35"/>
    <mergeCell ref="D36:F36"/>
    <mergeCell ref="D37:F37"/>
    <mergeCell ref="D38:F38"/>
    <mergeCell ref="D39:F39"/>
  </mergeCells>
  <phoneticPr fontId="24" type="noConversion"/>
  <pageMargins left="0.7" right="0.7" top="0.75" bottom="0.75" header="0" footer="0"/>
  <pageSetup paperSize="9" orientation="portrait"/>
  <ignoredErrors>
    <ignoredError sqref="G22" unlockedFormula="1"/>
  </ignoredError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I1000"/>
  <sheetViews>
    <sheetView workbookViewId="0">
      <selection activeCell="E27" sqref="E27"/>
    </sheetView>
  </sheetViews>
  <sheetFormatPr baseColWidth="10" defaultColWidth="14.5" defaultRowHeight="15" customHeight="1" x14ac:dyDescent="0.2"/>
  <cols>
    <col min="1" max="1" width="10.6640625" style="1" customWidth="1"/>
    <col min="2" max="2" width="12.6640625" style="1" customWidth="1"/>
    <col min="3" max="7" width="10.6640625" style="1" customWidth="1"/>
    <col min="8" max="8" width="29.5" style="1" customWidth="1"/>
    <col min="9" max="26" width="10.6640625" style="1" customWidth="1"/>
    <col min="27" max="16384" width="14.5" style="1"/>
  </cols>
  <sheetData>
    <row r="3" spans="2:9" ht="50" customHeight="1" x14ac:dyDescent="0.2">
      <c r="B3" s="297" t="s">
        <v>159</v>
      </c>
      <c r="C3" s="298"/>
      <c r="D3" s="298"/>
      <c r="H3" s="289"/>
    </row>
    <row r="4" spans="2:9" x14ac:dyDescent="0.2"/>
    <row r="5" spans="2:9" ht="15.75" customHeight="1" x14ac:dyDescent="0.2">
      <c r="B5" s="303" t="s">
        <v>160</v>
      </c>
      <c r="C5" s="304"/>
      <c r="D5" s="304"/>
      <c r="E5" s="305"/>
      <c r="H5" s="182" t="s">
        <v>8</v>
      </c>
      <c r="I5" s="169" t="s">
        <v>9</v>
      </c>
    </row>
    <row r="6" spans="2:9" ht="15.75" customHeight="1" x14ac:dyDescent="0.2">
      <c r="B6" s="162"/>
      <c r="C6" s="158" t="s">
        <v>103</v>
      </c>
      <c r="D6" s="158" t="s">
        <v>104</v>
      </c>
      <c r="E6" s="158" t="s">
        <v>105</v>
      </c>
      <c r="H6" s="183" t="s">
        <v>161</v>
      </c>
      <c r="I6" s="165">
        <f>C9+D9+E9+C15+D15+E15+C21+D21+E21+C27+D27+E27+'Inversión Inicial'!K13</f>
        <v>0</v>
      </c>
    </row>
    <row r="7" spans="2:9" x14ac:dyDescent="0.2">
      <c r="B7" s="161" t="s">
        <v>163</v>
      </c>
      <c r="C7" s="3">
        <f>(('Costes produción y ventas'!E13-'Costes produción y ventas'!C13)*'Costes produción y ventas'!H21)+(('Costes produción y ventas'!E14-'Costes produción y ventas'!C14)*'Costes produción y ventas'!H29)+(('Costes produción y ventas'!E15-'Costes produción y ventas'!C15)*'Costes produción y ventas'!H37)+(('Costes produción y ventas'!E16-'Costes produción y ventas'!C16)*'Costes produción y ventas'!H45)+(('Costes produción y ventas'!E17-'Costes produción y ventas'!C17)*'Costes produción y ventas'!H53)</f>
        <v>0</v>
      </c>
      <c r="D7" s="3">
        <f>(('Costes produción y ventas'!E13-'Costes produción y ventas'!C13)*'Costes produción y ventas'!I21)+(('Costes produción y ventas'!E14-'Costes produción y ventas'!C14)*'Costes produción y ventas'!I29)+(('Costes produción y ventas'!E15-'Costes produción y ventas'!C15)*'Costes produción y ventas'!I37)+(('Costes produción y ventas'!E16-'Costes produción y ventas'!C16)*'Costes produción y ventas'!I45)+(('Costes produción y ventas'!E17-'Costes produción y ventas'!C17)*'Costes produción y ventas'!I53)</f>
        <v>0</v>
      </c>
      <c r="E7" s="3">
        <f>(('Costes produción y ventas'!E13-'Costes produción y ventas'!C13)*'Costes produción y ventas'!J21)+(('Costes produción y ventas'!E14-'Costes produción y ventas'!C14)*'Costes produción y ventas'!J29)+(('Costes produción y ventas'!E15-'Costes produción y ventas'!C15)*'Costes produción y ventas'!J37)+(('Costes produción y ventas'!E16-'Costes produción y ventas'!C16)*'Costes produción y ventas'!J45)+(('Costes produción y ventas'!E17-'Costes produción y ventas'!C17)*'Costes produción y ventas'!J53)</f>
        <v>0</v>
      </c>
      <c r="H7" s="161" t="s">
        <v>162</v>
      </c>
      <c r="I7" s="165">
        <f>C8+D8+E8+C14+D14+E14+C20+D20+E20+C26+D26+E26</f>
        <v>0</v>
      </c>
    </row>
    <row r="8" spans="2:9" x14ac:dyDescent="0.2">
      <c r="B8" s="161" t="s">
        <v>165</v>
      </c>
      <c r="C8" s="3">
        <f>(('Costes produción y ventas'!E4-'Costes produción y ventas'!C4)*'Costes produción y ventas'!H21)+(('Costes produción y ventas'!E5-'Costes produción y ventas'!C5)*'Costes produción y ventas'!H29)+(('Costes produción y ventas'!E6-'Costes produción y ventas'!C6)*'Costes produción y ventas'!H37)+(('Costes produción y ventas'!E7-'Costes produción y ventas'!C7)*'Costes produción y ventas'!H45)+(('Costes produción y ventas'!E8-'Costes produción y ventas'!C8)*'Costes produción y ventas'!H53)+('Gasto Fijos y Variables'!F17+'Gasto Fijos y Variables'!F28)</f>
        <v>0</v>
      </c>
      <c r="D8" s="3">
        <f>(('Costes produción y ventas'!E4-'Costes produción y ventas'!C4)*'Costes produción y ventas'!I21)+(('Costes produción y ventas'!E5-'Costes produción y ventas'!C5)*'Costes produción y ventas'!I29)+(('Costes produción y ventas'!E6-'Costes produción y ventas'!C6)*'Costes produción y ventas'!I37)+(('Costes produción y ventas'!E7-'Costes produción y ventas'!C7)*'Costes produción y ventas'!I45)+(('Costes produción y ventas'!E8-'Costes produción y ventas'!C8)*'Costes produción y ventas'!I53)+('Gasto Fijos y Variables'!J17+'Gasto Fijos y Variables'!J28)</f>
        <v>0</v>
      </c>
      <c r="E8" s="3">
        <f>(('Costes produción y ventas'!E4-'Costes produción y ventas'!C4)*'Costes produción y ventas'!J21)+(('Costes produción y ventas'!E5-'Costes produción y ventas'!C5)*'Costes produción y ventas'!J29)+(('Costes produción y ventas'!E6-'Costes produción y ventas'!C6)*'Costes produción y ventas'!J37)+(('Costes produción y ventas'!E7-'Costes produción y ventas'!C7)*'Costes produción y ventas'!J45)+(('Costes produción y ventas'!E8-'Costes produción y ventas'!C8)*'Costes produción y ventas'!J53)+('Gasto Fijos y Variables'!N17+'Gasto Fijos y Variables'!N28)</f>
        <v>0</v>
      </c>
      <c r="H8" s="161" t="s">
        <v>164</v>
      </c>
      <c r="I8" s="165">
        <f>C10+D10+E10-'Inversión Inicial'!K13</f>
        <v>0</v>
      </c>
    </row>
    <row r="9" spans="2:9" x14ac:dyDescent="0.2">
      <c r="B9" s="161" t="s">
        <v>167</v>
      </c>
      <c r="C9" s="3">
        <f t="shared" ref="C9:E9" si="0">C7-C8</f>
        <v>0</v>
      </c>
      <c r="D9" s="3">
        <f t="shared" si="0"/>
        <v>0</v>
      </c>
      <c r="E9" s="3">
        <f t="shared" si="0"/>
        <v>0</v>
      </c>
      <c r="H9" s="161" t="s">
        <v>166</v>
      </c>
      <c r="I9" s="165">
        <f>C16+D16+E16</f>
        <v>0</v>
      </c>
    </row>
    <row r="10" spans="2:9" x14ac:dyDescent="0.2">
      <c r="H10" s="161" t="s">
        <v>168</v>
      </c>
      <c r="I10" s="165">
        <f>C22+D22+E22</f>
        <v>0</v>
      </c>
    </row>
    <row r="11" spans="2:9" x14ac:dyDescent="0.2">
      <c r="B11" s="347" t="s">
        <v>170</v>
      </c>
      <c r="C11" s="348"/>
      <c r="D11" s="348"/>
      <c r="E11" s="349"/>
      <c r="H11" s="161" t="s">
        <v>169</v>
      </c>
      <c r="I11" s="165">
        <f>C28+D28+E28</f>
        <v>0</v>
      </c>
    </row>
    <row r="12" spans="2:9" x14ac:dyDescent="0.2">
      <c r="B12" s="154"/>
      <c r="C12" s="69" t="s">
        <v>106</v>
      </c>
      <c r="D12" s="69" t="s">
        <v>107</v>
      </c>
      <c r="E12" s="69" t="s">
        <v>108</v>
      </c>
      <c r="H12" s="161" t="s">
        <v>171</v>
      </c>
      <c r="I12" s="165">
        <f>I11</f>
        <v>0</v>
      </c>
    </row>
    <row r="13" spans="2:9" x14ac:dyDescent="0.2">
      <c r="B13" s="70" t="s">
        <v>163</v>
      </c>
      <c r="C13" s="3">
        <f>(('Costes produción y ventas'!E13-'Costes produción y ventas'!C13)*'Costes produción y ventas'!K21)+(('Costes produción y ventas'!E14-'Costes produción y ventas'!C14)*'Costes produción y ventas'!K29)+(('Costes produción y ventas'!E15-'Costes produción y ventas'!C15)*'Costes produción y ventas'!K37)+(('Costes produción y ventas'!E16-'Costes produción y ventas'!C16)*'Costes produción y ventas'!K45)+(('Costes produción y ventas'!E17-'Costes produción y ventas'!C17)*'Costes produción y ventas'!K53)</f>
        <v>0</v>
      </c>
      <c r="D13" s="3">
        <f>(('Costes produción y ventas'!E13-'Costes produción y ventas'!C13)*'Costes produción y ventas'!L21)+(('Costes produción y ventas'!E14-'Costes produción y ventas'!C14)*'Costes produción y ventas'!L29)+(('Costes produción y ventas'!E15-'Costes produción y ventas'!C15)*'Costes produción y ventas'!L37)+(('Costes produción y ventas'!E16-'Costes produción y ventas'!C16)*'Costes produción y ventas'!L45)+(('Costes produción y ventas'!E17-'Costes produción y ventas'!C17)*'Costes produción y ventas'!L53)</f>
        <v>0</v>
      </c>
      <c r="E13" s="3">
        <f>(('Costes produción y ventas'!E13-'Costes produción y ventas'!C13)*'Costes produción y ventas'!M21)+(('Costes produción y ventas'!E14-'Costes produción y ventas'!C14)*'Costes produción y ventas'!M29)+(('Costes produción y ventas'!E15-'Costes produción y ventas'!C15)*'Costes produción y ventas'!M37)+(('Costes produción y ventas'!E16-'Costes produción y ventas'!C16)*'Costes produción y ventas'!M45)+(('Costes produción y ventas'!E17-'Costes produción y ventas'!C17)*'Costes produción y ventas'!M53)</f>
        <v>0</v>
      </c>
    </row>
    <row r="14" spans="2:9" x14ac:dyDescent="0.2">
      <c r="B14" s="70" t="s">
        <v>165</v>
      </c>
      <c r="C14" s="3">
        <f>(('Costes produción y ventas'!E4-'Costes produción y ventas'!C4)*'Costes produción y ventas'!K21)+(('Costes produción y ventas'!E5-'Costes produción y ventas'!C5)*'Costes produción y ventas'!K29)+(('Costes produción y ventas'!E6-'Costes produción y ventas'!C6)*'Costes produción y ventas'!K37)+(('Costes produción y ventas'!E7-'Costes produción y ventas'!C7)*'Costes produción y ventas'!K45)+(('Costes produción y ventas'!E8-'Costes produción y ventas'!C8)*'Costes produción y ventas'!K53)+('Gasto Fijos y Variables'!R17+'Gasto Fijos y Variables'!R28)</f>
        <v>0</v>
      </c>
      <c r="D14" s="3">
        <f>(('Costes produción y ventas'!E4-'Costes produción y ventas'!C4)*'Costes produción y ventas'!L21)+(('Costes produción y ventas'!E5-'Costes produción y ventas'!C5)*'Costes produción y ventas'!L29)+(('Costes produción y ventas'!E6-'Costes produción y ventas'!C6)*'Costes produción y ventas'!L37)+(('Costes produción y ventas'!E7-'Costes produción y ventas'!C7)*'Costes produción y ventas'!L45)+(('Costes produción y ventas'!E8-'Costes produción y ventas'!C8)*'Costes produción y ventas'!L53)+('Gasto Fijos y Variables'!V17+'Gasto Fijos y Variables'!V28)</f>
        <v>0</v>
      </c>
      <c r="E14" s="3">
        <f>(('Costes produción y ventas'!E4-'Costes produción y ventas'!C4)*'Costes produción y ventas'!M21)+(('Costes produción y ventas'!E5-'Costes produción y ventas'!C5)*'Costes produción y ventas'!M29)+(('Costes produción y ventas'!E6-'Costes produción y ventas'!C6)*'Costes produción y ventas'!M37)+(('Costes produción y ventas'!E7-'Costes produción y ventas'!C7)*'Costes produción y ventas'!M45)+(('Costes produción y ventas'!E8-'Costes produción y ventas'!C8)*'Costes produción y ventas'!M53)+('Gasto Fijos y Variables'!Z17+'Gasto Fijos y Variables'!Z28)</f>
        <v>0</v>
      </c>
    </row>
    <row r="15" spans="2:9" x14ac:dyDescent="0.2">
      <c r="B15" s="70" t="s">
        <v>167</v>
      </c>
      <c r="C15" s="3">
        <f t="shared" ref="C15:E15" si="1">C13-C14</f>
        <v>0</v>
      </c>
      <c r="D15" s="3">
        <f t="shared" si="1"/>
        <v>0</v>
      </c>
      <c r="E15" s="3">
        <f t="shared" si="1"/>
        <v>0</v>
      </c>
    </row>
    <row r="17" spans="2:5" x14ac:dyDescent="0.2">
      <c r="B17" s="303" t="s">
        <v>172</v>
      </c>
      <c r="C17" s="304"/>
      <c r="D17" s="304"/>
      <c r="E17" s="305"/>
    </row>
    <row r="18" spans="2:5" x14ac:dyDescent="0.2">
      <c r="B18" s="162"/>
      <c r="C18" s="158" t="s">
        <v>109</v>
      </c>
      <c r="D18" s="158" t="s">
        <v>110</v>
      </c>
      <c r="E18" s="158" t="s">
        <v>111</v>
      </c>
    </row>
    <row r="19" spans="2:5" x14ac:dyDescent="0.2">
      <c r="B19" s="161" t="s">
        <v>163</v>
      </c>
      <c r="C19" s="3">
        <f>(('Costes produción y ventas'!E13-'Costes produción y ventas'!C13)*'Costes produción y ventas'!N21)+(('Costes produción y ventas'!E14-'Costes produción y ventas'!C14)*'Costes produción y ventas'!N29)+(('Costes produción y ventas'!E15-'Costes produción y ventas'!C15)*'Costes produción y ventas'!N37)+(('Costes produción y ventas'!E16-'Costes produción y ventas'!C16)*'Costes produción y ventas'!N45)+(('Costes produción y ventas'!E17-'Costes produción y ventas'!C17)*'Costes produción y ventas'!N53)</f>
        <v>0</v>
      </c>
      <c r="D19" s="3">
        <f>(('Costes produción y ventas'!E13-'Costes produción y ventas'!C13)*'Costes produción y ventas'!O21)+(('Costes produción y ventas'!E14-'Costes produción y ventas'!C14)*'Costes produción y ventas'!O29)+(('Costes produción y ventas'!E15-'Costes produción y ventas'!C15)*'Costes produción y ventas'!O37)+(('Costes produción y ventas'!E16-'Costes produción y ventas'!C16)*'Costes produción y ventas'!O45)+(('Costes produción y ventas'!E17-'Costes produción y ventas'!C17)*'Costes produción y ventas'!O53)</f>
        <v>0</v>
      </c>
      <c r="E19" s="3">
        <f>(('Costes produción y ventas'!E13-'Costes produción y ventas'!C13)*'Costes produción y ventas'!P21)+(('Costes produción y ventas'!E14-'Costes produción y ventas'!C14)*'Costes produción y ventas'!P29)+(('Costes produción y ventas'!E15-'Costes produción y ventas'!C15)*'Costes produción y ventas'!P37)+(('Costes produción y ventas'!E16-'Costes produción y ventas'!C16)*'Costes produción y ventas'!P45)+(('Costes produción y ventas'!E17-'Costes produción y ventas'!C17)*'Costes produción y ventas'!P53)</f>
        <v>0</v>
      </c>
    </row>
    <row r="20" spans="2:5" x14ac:dyDescent="0.2">
      <c r="B20" s="161" t="s">
        <v>165</v>
      </c>
      <c r="C20" s="3">
        <f>(('Costes produción y ventas'!E4-'Costes produción y ventas'!C4)*'Costes produción y ventas'!N21)+(('Costes produción y ventas'!E5-'Costes produción y ventas'!C5)*'Costes produción y ventas'!N29)+(('Costes produción y ventas'!E6-'Costes produción y ventas'!C6)*'Costes produción y ventas'!N37)+(('Costes produción y ventas'!E7-'Costes produción y ventas'!C7)*'Costes produción y ventas'!N45)+(('Costes produción y ventas'!E8-'Costes produción y ventas'!C8)*'Costes produción y ventas'!N53)+('Gasto Fijos y Variables'!AD17+'Gasto Fijos y Variables'!AD28)</f>
        <v>0</v>
      </c>
      <c r="D20" s="3">
        <f>(('Costes produción y ventas'!E4-'Costes produción y ventas'!C4)*'Costes produción y ventas'!O21)+(('Costes produción y ventas'!E5-'Costes produción y ventas'!C5)*'Costes produción y ventas'!O29)+(('Costes produción y ventas'!E6-'Costes produción y ventas'!C6)*'Costes produción y ventas'!O37)+(('Costes produción y ventas'!E7-'Costes produción y ventas'!C7)*'Costes produción y ventas'!O45)+(('Costes produción y ventas'!E8-'Costes produción y ventas'!C8)*'Costes produción y ventas'!O53)+('Gasto Fijos y Variables'!AH17+'Gasto Fijos y Variables'!AH28)</f>
        <v>0</v>
      </c>
      <c r="E20" s="3">
        <f>(('Costes produción y ventas'!E4-'Costes produción y ventas'!C4)*'Costes produción y ventas'!P21)+(('Costes produción y ventas'!E5-'Costes produción y ventas'!C5)*'Costes produción y ventas'!P29)+(('Costes produción y ventas'!E6-'Costes produción y ventas'!C6)*'Costes produción y ventas'!P37)+(('Costes produción y ventas'!E7-'Costes produción y ventas'!C7)*'Costes produción y ventas'!P45)+(('Costes produción y ventas'!E8-'Costes produción y ventas'!C8)*'Costes produción y ventas'!P45)+('Gasto Fijos y Variables'!AL17+'Gasto Fijos y Variables'!AL28)</f>
        <v>0</v>
      </c>
    </row>
    <row r="21" spans="2:5" ht="15.75" customHeight="1" x14ac:dyDescent="0.2">
      <c r="B21" s="161" t="s">
        <v>167</v>
      </c>
      <c r="C21" s="3">
        <f t="shared" ref="C21:E21" si="2">C19-C20</f>
        <v>0</v>
      </c>
      <c r="D21" s="3">
        <f t="shared" si="2"/>
        <v>0</v>
      </c>
      <c r="E21" s="3">
        <f t="shared" si="2"/>
        <v>0</v>
      </c>
    </row>
    <row r="22" spans="2:5" ht="15.75" customHeight="1" x14ac:dyDescent="0.2"/>
    <row r="23" spans="2:5" ht="15.75" customHeight="1" x14ac:dyDescent="0.2">
      <c r="B23" s="303" t="s">
        <v>173</v>
      </c>
      <c r="C23" s="304"/>
      <c r="D23" s="304"/>
      <c r="E23" s="305"/>
    </row>
    <row r="24" spans="2:5" ht="15.75" customHeight="1" x14ac:dyDescent="0.2">
      <c r="B24" s="162"/>
      <c r="C24" s="158" t="s">
        <v>112</v>
      </c>
      <c r="D24" s="158" t="s">
        <v>113</v>
      </c>
      <c r="E24" s="158" t="s">
        <v>114</v>
      </c>
    </row>
    <row r="25" spans="2:5" ht="15.75" customHeight="1" x14ac:dyDescent="0.2">
      <c r="B25" s="161" t="s">
        <v>163</v>
      </c>
      <c r="C25" s="3">
        <f>(('Costes produción y ventas'!E13-'Costes produción y ventas'!C13)*'Costes produción y ventas'!Q21)+(('Costes produción y ventas'!E14-'Costes produción y ventas'!C14)*'Costes produción y ventas'!Q29)+(('Costes produción y ventas'!E15-'Costes produción y ventas'!C15)*'Costes produción y ventas'!Q37)+(('Costes produción y ventas'!E16-'Costes produción y ventas'!C16)*'Costes produción y ventas'!Q45)+(('Costes produción y ventas'!E17-'Costes produción y ventas'!C17)*'Costes produción y ventas'!Q53)</f>
        <v>0</v>
      </c>
      <c r="D25" s="3">
        <f>(('Costes produción y ventas'!E13-'Costes produción y ventas'!C13)*'Costes produción y ventas'!R21)+(('Costes produción y ventas'!E14-'Costes produción y ventas'!C14)*'Costes produción y ventas'!R29)+(('Costes produción y ventas'!E15-'Costes produción y ventas'!C15)*'Costes produción y ventas'!R37)+(('Costes produción y ventas'!E16-'Costes produción y ventas'!C16)*'Costes produción y ventas'!R45)+(('Costes produción y ventas'!E17-'Costes produción y ventas'!C17)*'Costes produción y ventas'!R53)</f>
        <v>0</v>
      </c>
      <c r="E25" s="3">
        <f>(('Costes produción y ventas'!E13-'Costes produción y ventas'!C13)*'Costes produción y ventas'!S21)+(('Costes produción y ventas'!E14-'Costes produción y ventas'!C14)*'Costes produción y ventas'!S29)+(('Costes produción y ventas'!E15-'Costes produción y ventas'!C15)*'Costes produción y ventas'!S37)+(('Costes produción y ventas'!E16-'Costes produción y ventas'!C16)*'Costes produción y ventas'!S45)+(('Costes produción y ventas'!E17-'Costes produción y ventas'!C17)*'Costes produción y ventas'!S53)</f>
        <v>0</v>
      </c>
    </row>
    <row r="26" spans="2:5" ht="15.75" customHeight="1" x14ac:dyDescent="0.2">
      <c r="B26" s="161" t="s">
        <v>165</v>
      </c>
      <c r="C26" s="3">
        <f>(('Costes produción y ventas'!E4-'Costes produción y ventas'!C4)*'Costes produción y ventas'!Q21)+(('Costes produción y ventas'!E5-'Costes produción y ventas'!C5)*'Costes produción y ventas'!Q29)+(('Costes produción y ventas'!E6-'Costes produción y ventas'!C6)*'Costes produción y ventas'!Q37)+(('Costes produción y ventas'!E7-'Costes produción y ventas'!C7)*'Costes produción y ventas'!Q45)+(('Costes produción y ventas'!E8-'Costes produción y ventas'!C8)*'Costes produción y ventas'!Q53)+('Gasto Fijos y Variables'!AP17+'Gasto Fijos y Variables'!AP28)</f>
        <v>0</v>
      </c>
      <c r="D26" s="3">
        <f>(('Costes produción y ventas'!E4-'Costes produción y ventas'!C4)*'Costes produción y ventas'!R21)+(('Costes produción y ventas'!E5-'Costes produción y ventas'!C5)*'Costes produción y ventas'!R29)+(('Costes produción y ventas'!E6-'Costes produción y ventas'!C6)*'Costes produción y ventas'!R37)+(('Costes produción y ventas'!E7-'Costes produción y ventas'!C7)*'Costes produción y ventas'!R45)+(('Costes produción y ventas'!E8-'Costes produción y ventas'!C8)*'Costes produción y ventas'!R53)+('Gasto Fijos y Variables'!AT17+'Gasto Fijos y Variables'!AT28)</f>
        <v>0</v>
      </c>
      <c r="E26" s="3">
        <f>(('Costes produción y ventas'!E4-'Costes produción y ventas'!C4)*'Costes produción y ventas'!S21)+(('Costes produción y ventas'!E5-'Costes produción y ventas'!C5)*'Costes produción y ventas'!S29)+(('Costes produción y ventas'!E6-'Costes produción y ventas'!C6)*'Costes produción y ventas'!S37)+(('Costes produción y ventas'!E7-'Costes produción y ventas'!C7)*'Costes produción y ventas'!S45)+(('Costes produción y ventas'!E8-'Costes produción y ventas'!C8)*'Costes produción y ventas'!S53)+('Gasto Fijos y Variables'!AX17+'Gasto Fijos y Variables'!AX28)</f>
        <v>0</v>
      </c>
    </row>
    <row r="27" spans="2:5" ht="15.75" customHeight="1" x14ac:dyDescent="0.2">
      <c r="B27" s="161" t="s">
        <v>167</v>
      </c>
      <c r="C27" s="3">
        <f t="shared" ref="C27:E27" si="3">C25-C26</f>
        <v>0</v>
      </c>
      <c r="D27" s="3">
        <f t="shared" si="3"/>
        <v>0</v>
      </c>
      <c r="E27" s="3">
        <f t="shared" si="3"/>
        <v>0</v>
      </c>
    </row>
    <row r="28" spans="2:5" ht="15.75" customHeight="1" x14ac:dyDescent="0.2"/>
    <row r="29" spans="2:5" ht="15.75" customHeight="1" x14ac:dyDescent="0.2">
      <c r="B29" s="181" t="s">
        <v>157</v>
      </c>
    </row>
    <row r="30" spans="2:5" ht="15.75" customHeight="1" x14ac:dyDescent="0.2"/>
    <row r="31" spans="2:5" ht="15.75" customHeight="1" x14ac:dyDescent="0.2"/>
    <row r="32" spans="2:5" ht="15.75" customHeight="1" x14ac:dyDescent="0.2"/>
    <row r="33" spans="3:3" ht="15.75" customHeight="1" x14ac:dyDescent="0.2"/>
    <row r="34" spans="3:3" ht="15.75" customHeight="1" x14ac:dyDescent="0.2">
      <c r="C34" s="1">
        <f>(('Costes produción y ventas'!E13-'Costes produción y ventas'!C13)*'Costes produción y ventas'!H21)</f>
        <v>0</v>
      </c>
    </row>
    <row r="35" spans="3:3" ht="15.75" customHeight="1" x14ac:dyDescent="0.2"/>
    <row r="36" spans="3:3" ht="15.75" customHeight="1" x14ac:dyDescent="0.2"/>
    <row r="37" spans="3:3" ht="15.75" customHeight="1" x14ac:dyDescent="0.2"/>
    <row r="38" spans="3:3" ht="15.75" customHeight="1" x14ac:dyDescent="0.2"/>
    <row r="39" spans="3:3" ht="15.75" customHeight="1" x14ac:dyDescent="0.2"/>
    <row r="40" spans="3:3" ht="15.75" customHeight="1" x14ac:dyDescent="0.2"/>
    <row r="41" spans="3:3" ht="15.75" customHeight="1" x14ac:dyDescent="0.2"/>
    <row r="42" spans="3:3" ht="15.75" customHeight="1" x14ac:dyDescent="0.2"/>
    <row r="43" spans="3:3" ht="15.75" customHeight="1" x14ac:dyDescent="0.2"/>
    <row r="44" spans="3:3" ht="15.75" customHeight="1" x14ac:dyDescent="0.2"/>
    <row r="45" spans="3:3" ht="15.75" customHeight="1" x14ac:dyDescent="0.2"/>
    <row r="46" spans="3:3" ht="15.75" customHeight="1" x14ac:dyDescent="0.2"/>
    <row r="47" spans="3:3" ht="15.75" customHeight="1" x14ac:dyDescent="0.2"/>
    <row r="48" spans="3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Ro6+fCPm+dpvHesYubz7IXh284PhV3wLVhtiXJLvK9LCc28NmkbpUtIp/lJdQvCVgFrg25wovz7Rt8UuekNgJA==" saltValue="D44pyN0cBW4xz6ETbn9deg==" spinCount="100000" sheet="1" objects="1" scenarios="1"/>
  <mergeCells count="5">
    <mergeCell ref="B3:D3"/>
    <mergeCell ref="B5:E5"/>
    <mergeCell ref="B11:E11"/>
    <mergeCell ref="B17:E17"/>
    <mergeCell ref="B23:E23"/>
  </mergeCells>
  <pageMargins left="0.7" right="0.7" top="0.75" bottom="0.75" header="0" footer="0"/>
  <pageSetup paperSize="9" orientation="portrait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1000"/>
  <sheetViews>
    <sheetView workbookViewId="0">
      <selection activeCell="G34" sqref="G34"/>
    </sheetView>
  </sheetViews>
  <sheetFormatPr baseColWidth="10" defaultColWidth="14.5" defaultRowHeight="15" customHeight="1" x14ac:dyDescent="0.2"/>
  <cols>
    <col min="1" max="1" width="2.1640625" style="1" customWidth="1"/>
    <col min="2" max="2" width="25.5" style="1" customWidth="1"/>
    <col min="3" max="3" width="13.1640625" style="1" customWidth="1"/>
    <col min="4" max="4" width="10.83203125" style="1" customWidth="1"/>
    <col min="5" max="5" width="4.83203125" style="1" customWidth="1"/>
    <col min="6" max="6" width="10.83203125" style="1" customWidth="1"/>
    <col min="7" max="8" width="10.6640625" style="1" customWidth="1"/>
    <col min="9" max="9" width="4.83203125" style="1" customWidth="1"/>
    <col min="10" max="10" width="10.83203125" style="1" customWidth="1"/>
    <col min="11" max="12" width="10.6640625" style="1" customWidth="1"/>
    <col min="13" max="13" width="4.83203125" style="1" customWidth="1"/>
    <col min="14" max="16" width="10.6640625" style="1" customWidth="1"/>
    <col min="17" max="17" width="4.83203125" style="1" customWidth="1"/>
    <col min="18" max="20" width="10.6640625" style="1" customWidth="1"/>
    <col min="21" max="21" width="4.83203125" style="1" customWidth="1"/>
    <col min="22" max="24" width="10.6640625" style="1" customWidth="1"/>
    <col min="25" max="25" width="4.83203125" style="1" customWidth="1"/>
    <col min="26" max="28" width="10.6640625" style="1" customWidth="1"/>
    <col min="29" max="29" width="4.83203125" style="1" customWidth="1"/>
    <col min="30" max="32" width="10.6640625" style="1" customWidth="1"/>
    <col min="33" max="33" width="4.83203125" style="1" customWidth="1"/>
    <col min="34" max="36" width="10.6640625" style="1" customWidth="1"/>
    <col min="37" max="37" width="4.83203125" style="1" customWidth="1"/>
    <col min="38" max="40" width="10.6640625" style="1" customWidth="1"/>
    <col min="41" max="41" width="4.83203125" style="1" customWidth="1"/>
    <col min="42" max="44" width="10.6640625" style="1" customWidth="1"/>
    <col min="45" max="45" width="4.83203125" style="1" customWidth="1"/>
    <col min="46" max="48" width="10.6640625" style="1" customWidth="1"/>
    <col min="49" max="49" width="4.83203125" style="1" customWidth="1"/>
    <col min="50" max="52" width="10.6640625" style="1" customWidth="1"/>
    <col min="53" max="16384" width="14.5" style="1"/>
  </cols>
  <sheetData>
    <row r="1" spans="1:52" x14ac:dyDescent="0.2">
      <c r="C1" s="18"/>
      <c r="D1" s="18"/>
    </row>
    <row r="2" spans="1:52" x14ac:dyDescent="0.2">
      <c r="C2" s="18"/>
      <c r="D2" s="18"/>
    </row>
    <row r="3" spans="1:52" ht="50" customHeight="1" x14ac:dyDescent="0.2">
      <c r="B3" s="341" t="s">
        <v>102</v>
      </c>
      <c r="C3" s="341"/>
      <c r="D3" s="341"/>
    </row>
    <row r="4" spans="1:52" ht="22.5" customHeight="1" x14ac:dyDescent="0.2">
      <c r="B4" s="33"/>
      <c r="C4" s="33"/>
      <c r="D4" s="33"/>
    </row>
    <row r="5" spans="1:52" x14ac:dyDescent="0.2">
      <c r="C5" s="18"/>
      <c r="D5" s="336" t="s">
        <v>103</v>
      </c>
      <c r="E5" s="337"/>
      <c r="F5" s="337"/>
      <c r="G5" s="338"/>
      <c r="H5" s="336" t="s">
        <v>104</v>
      </c>
      <c r="I5" s="337"/>
      <c r="J5" s="337"/>
      <c r="K5" s="338"/>
      <c r="L5" s="336" t="s">
        <v>105</v>
      </c>
      <c r="M5" s="337"/>
      <c r="N5" s="337"/>
      <c r="O5" s="338"/>
      <c r="P5" s="336" t="s">
        <v>106</v>
      </c>
      <c r="Q5" s="337"/>
      <c r="R5" s="337"/>
      <c r="S5" s="338"/>
      <c r="T5" s="336" t="s">
        <v>107</v>
      </c>
      <c r="U5" s="337"/>
      <c r="V5" s="337"/>
      <c r="W5" s="338"/>
      <c r="X5" s="336" t="s">
        <v>108</v>
      </c>
      <c r="Y5" s="337"/>
      <c r="Z5" s="337"/>
      <c r="AA5" s="338"/>
      <c r="AB5" s="336" t="s">
        <v>109</v>
      </c>
      <c r="AC5" s="337"/>
      <c r="AD5" s="337"/>
      <c r="AE5" s="338"/>
      <c r="AF5" s="336" t="s">
        <v>110</v>
      </c>
      <c r="AG5" s="337"/>
      <c r="AH5" s="337"/>
      <c r="AI5" s="338"/>
      <c r="AJ5" s="336" t="s">
        <v>111</v>
      </c>
      <c r="AK5" s="337"/>
      <c r="AL5" s="337"/>
      <c r="AM5" s="338"/>
      <c r="AN5" s="336" t="s">
        <v>112</v>
      </c>
      <c r="AO5" s="337"/>
      <c r="AP5" s="337"/>
      <c r="AQ5" s="338"/>
      <c r="AR5" s="336" t="s">
        <v>113</v>
      </c>
      <c r="AS5" s="337"/>
      <c r="AT5" s="337"/>
      <c r="AU5" s="338"/>
      <c r="AV5" s="336" t="s">
        <v>114</v>
      </c>
      <c r="AW5" s="337"/>
      <c r="AX5" s="337"/>
      <c r="AY5" s="338"/>
    </row>
    <row r="6" spans="1:52" x14ac:dyDescent="0.2">
      <c r="A6" s="18"/>
      <c r="B6" s="149" t="s">
        <v>115</v>
      </c>
      <c r="C6" s="131" t="s">
        <v>116</v>
      </c>
      <c r="D6" s="127" t="s">
        <v>117</v>
      </c>
      <c r="E6" s="128" t="s">
        <v>118</v>
      </c>
      <c r="F6" s="129" t="s">
        <v>119</v>
      </c>
      <c r="G6" s="144" t="s">
        <v>120</v>
      </c>
      <c r="H6" s="127" t="s">
        <v>117</v>
      </c>
      <c r="I6" s="128" t="s">
        <v>118</v>
      </c>
      <c r="J6" s="129" t="s">
        <v>119</v>
      </c>
      <c r="K6" s="144" t="s">
        <v>120</v>
      </c>
      <c r="L6" s="127" t="s">
        <v>117</v>
      </c>
      <c r="M6" s="128" t="s">
        <v>118</v>
      </c>
      <c r="N6" s="129" t="s">
        <v>119</v>
      </c>
      <c r="O6" s="130" t="s">
        <v>120</v>
      </c>
      <c r="P6" s="127" t="s">
        <v>117</v>
      </c>
      <c r="Q6" s="128" t="s">
        <v>118</v>
      </c>
      <c r="R6" s="129" t="s">
        <v>119</v>
      </c>
      <c r="S6" s="130" t="s">
        <v>120</v>
      </c>
      <c r="T6" s="127" t="s">
        <v>117</v>
      </c>
      <c r="U6" s="128" t="s">
        <v>118</v>
      </c>
      <c r="V6" s="129" t="s">
        <v>119</v>
      </c>
      <c r="W6" s="130" t="s">
        <v>120</v>
      </c>
      <c r="X6" s="127" t="s">
        <v>117</v>
      </c>
      <c r="Y6" s="128" t="s">
        <v>118</v>
      </c>
      <c r="Z6" s="129" t="s">
        <v>119</v>
      </c>
      <c r="AA6" s="130" t="s">
        <v>120</v>
      </c>
      <c r="AB6" s="127" t="s">
        <v>117</v>
      </c>
      <c r="AC6" s="128" t="s">
        <v>118</v>
      </c>
      <c r="AD6" s="129" t="s">
        <v>119</v>
      </c>
      <c r="AE6" s="130" t="s">
        <v>120</v>
      </c>
      <c r="AF6" s="127" t="s">
        <v>117</v>
      </c>
      <c r="AG6" s="128" t="s">
        <v>118</v>
      </c>
      <c r="AH6" s="129" t="s">
        <v>119</v>
      </c>
      <c r="AI6" s="130" t="s">
        <v>120</v>
      </c>
      <c r="AJ6" s="127" t="s">
        <v>117</v>
      </c>
      <c r="AK6" s="128" t="s">
        <v>118</v>
      </c>
      <c r="AL6" s="129" t="s">
        <v>119</v>
      </c>
      <c r="AM6" s="130" t="s">
        <v>120</v>
      </c>
      <c r="AN6" s="127" t="s">
        <v>117</v>
      </c>
      <c r="AO6" s="128" t="s">
        <v>118</v>
      </c>
      <c r="AP6" s="129" t="s">
        <v>119</v>
      </c>
      <c r="AQ6" s="130" t="s">
        <v>120</v>
      </c>
      <c r="AR6" s="127" t="s">
        <v>117</v>
      </c>
      <c r="AS6" s="128" t="s">
        <v>118</v>
      </c>
      <c r="AT6" s="129" t="s">
        <v>119</v>
      </c>
      <c r="AU6" s="130" t="s">
        <v>120</v>
      </c>
      <c r="AV6" s="127" t="s">
        <v>117</v>
      </c>
      <c r="AW6" s="128" t="s">
        <v>118</v>
      </c>
      <c r="AX6" s="129" t="s">
        <v>119</v>
      </c>
      <c r="AY6" s="130" t="s">
        <v>120</v>
      </c>
      <c r="AZ6" s="108" t="s">
        <v>250</v>
      </c>
    </row>
    <row r="7" spans="1:52" x14ac:dyDescent="0.2">
      <c r="A7" s="20"/>
      <c r="B7" s="132" t="s">
        <v>121</v>
      </c>
      <c r="C7" s="133">
        <v>0</v>
      </c>
      <c r="D7" s="135">
        <v>0</v>
      </c>
      <c r="E7" s="38">
        <v>0.21</v>
      </c>
      <c r="F7" s="136">
        <f t="shared" ref="F7:F16" si="0">D7*E7</f>
        <v>0</v>
      </c>
      <c r="G7" s="145">
        <f t="shared" ref="G7:G16" si="1">D7+F7</f>
        <v>0</v>
      </c>
      <c r="H7" s="135">
        <v>0</v>
      </c>
      <c r="I7" s="38">
        <v>0.21</v>
      </c>
      <c r="J7" s="136">
        <f t="shared" ref="J7:J16" si="2">H7*I7</f>
        <v>0</v>
      </c>
      <c r="K7" s="145">
        <f t="shared" ref="K7:K16" si="3">H7+J7</f>
        <v>0</v>
      </c>
      <c r="L7" s="135">
        <v>0</v>
      </c>
      <c r="M7" s="38">
        <v>0.21</v>
      </c>
      <c r="N7" s="136">
        <f t="shared" ref="N7:N16" si="4">L7*M7</f>
        <v>0</v>
      </c>
      <c r="O7" s="137">
        <f t="shared" ref="O7:O16" si="5">L7+N7</f>
        <v>0</v>
      </c>
      <c r="P7" s="135">
        <v>0</v>
      </c>
      <c r="Q7" s="38">
        <v>0.21</v>
      </c>
      <c r="R7" s="136">
        <f t="shared" ref="R7:R16" si="6">P7*Q7</f>
        <v>0</v>
      </c>
      <c r="S7" s="137">
        <f t="shared" ref="S7:S16" si="7">P7+R7</f>
        <v>0</v>
      </c>
      <c r="T7" s="135">
        <v>0</v>
      </c>
      <c r="U7" s="38">
        <v>0.21</v>
      </c>
      <c r="V7" s="136">
        <f t="shared" ref="V7:V16" si="8">T7*U7</f>
        <v>0</v>
      </c>
      <c r="W7" s="137">
        <f t="shared" ref="W7:W16" si="9">T7+V7</f>
        <v>0</v>
      </c>
      <c r="X7" s="135">
        <v>0</v>
      </c>
      <c r="Y7" s="38">
        <v>0.21</v>
      </c>
      <c r="Z7" s="136">
        <f t="shared" ref="Z7:Z16" si="10">X7*Y7</f>
        <v>0</v>
      </c>
      <c r="AA7" s="137">
        <f t="shared" ref="AA7:AA16" si="11">X7+Z7</f>
        <v>0</v>
      </c>
      <c r="AB7" s="135">
        <v>0</v>
      </c>
      <c r="AC7" s="38">
        <v>0.21</v>
      </c>
      <c r="AD7" s="136">
        <f t="shared" ref="AD7:AD16" si="12">AB7*AC7</f>
        <v>0</v>
      </c>
      <c r="AE7" s="137">
        <f t="shared" ref="AE7:AE16" si="13">AB7+AD7</f>
        <v>0</v>
      </c>
      <c r="AF7" s="135">
        <v>0</v>
      </c>
      <c r="AG7" s="38">
        <v>0.21</v>
      </c>
      <c r="AH7" s="136">
        <f t="shared" ref="AH7:AH16" si="14">AF7*AG7</f>
        <v>0</v>
      </c>
      <c r="AI7" s="137">
        <f t="shared" ref="AI7:AI16" si="15">AF7+AH7</f>
        <v>0</v>
      </c>
      <c r="AJ7" s="135">
        <v>0</v>
      </c>
      <c r="AK7" s="38">
        <v>0.21</v>
      </c>
      <c r="AL7" s="136">
        <f t="shared" ref="AL7:AL16" si="16">AJ7*AK7</f>
        <v>0</v>
      </c>
      <c r="AM7" s="137">
        <f t="shared" ref="AM7:AM16" si="17">AJ7+AL7</f>
        <v>0</v>
      </c>
      <c r="AN7" s="135">
        <v>0</v>
      </c>
      <c r="AO7" s="38">
        <v>0.21</v>
      </c>
      <c r="AP7" s="136">
        <f t="shared" ref="AP7:AP16" si="18">AN7*AO7</f>
        <v>0</v>
      </c>
      <c r="AQ7" s="137">
        <f t="shared" ref="AQ7:AQ16" si="19">AN7+AP7</f>
        <v>0</v>
      </c>
      <c r="AR7" s="135">
        <v>0</v>
      </c>
      <c r="AS7" s="38">
        <v>0.21</v>
      </c>
      <c r="AT7" s="136">
        <f t="shared" ref="AT7:AT16" si="20">AR7*AS7</f>
        <v>0</v>
      </c>
      <c r="AU7" s="137">
        <f t="shared" ref="AU7:AU16" si="21">AR7+AT7</f>
        <v>0</v>
      </c>
      <c r="AV7" s="135">
        <v>0</v>
      </c>
      <c r="AW7" s="38">
        <v>0.21</v>
      </c>
      <c r="AX7" s="136">
        <f t="shared" ref="AX7:AX16" si="22">AV7*AW7</f>
        <v>0</v>
      </c>
      <c r="AY7" s="137">
        <f t="shared" ref="AY7:AY16" si="23">AV7+AX7</f>
        <v>0</v>
      </c>
      <c r="AZ7" s="54">
        <f t="shared" ref="AZ7:AZ16" si="24">D7+H7+L7+P7+T7+X7+AB7+AF7+AJ7+AN7+AR7+AV7-C7</f>
        <v>0</v>
      </c>
    </row>
    <row r="8" spans="1:52" x14ac:dyDescent="0.2">
      <c r="A8" s="20"/>
      <c r="B8" s="132" t="s">
        <v>122</v>
      </c>
      <c r="C8" s="133">
        <v>0</v>
      </c>
      <c r="D8" s="135">
        <v>0</v>
      </c>
      <c r="E8" s="38">
        <v>0.21</v>
      </c>
      <c r="F8" s="136">
        <f t="shared" si="0"/>
        <v>0</v>
      </c>
      <c r="G8" s="63">
        <f t="shared" si="1"/>
        <v>0</v>
      </c>
      <c r="H8" s="135">
        <v>0</v>
      </c>
      <c r="I8" s="38">
        <v>0.21</v>
      </c>
      <c r="J8" s="136">
        <f t="shared" si="2"/>
        <v>0</v>
      </c>
      <c r="K8" s="63">
        <f t="shared" si="3"/>
        <v>0</v>
      </c>
      <c r="L8" s="135">
        <v>0</v>
      </c>
      <c r="M8" s="38">
        <v>0.21</v>
      </c>
      <c r="N8" s="136">
        <f t="shared" si="4"/>
        <v>0</v>
      </c>
      <c r="O8" s="138">
        <f t="shared" si="5"/>
        <v>0</v>
      </c>
      <c r="P8" s="135">
        <v>0</v>
      </c>
      <c r="Q8" s="38">
        <v>0.21</v>
      </c>
      <c r="R8" s="136">
        <f t="shared" si="6"/>
        <v>0</v>
      </c>
      <c r="S8" s="138">
        <f t="shared" si="7"/>
        <v>0</v>
      </c>
      <c r="T8" s="135">
        <v>0</v>
      </c>
      <c r="U8" s="38">
        <v>0.21</v>
      </c>
      <c r="V8" s="136">
        <f t="shared" si="8"/>
        <v>0</v>
      </c>
      <c r="W8" s="138">
        <f t="shared" si="9"/>
        <v>0</v>
      </c>
      <c r="X8" s="135">
        <v>0</v>
      </c>
      <c r="Y8" s="38">
        <v>0.21</v>
      </c>
      <c r="Z8" s="136">
        <f t="shared" si="10"/>
        <v>0</v>
      </c>
      <c r="AA8" s="138">
        <f t="shared" si="11"/>
        <v>0</v>
      </c>
      <c r="AB8" s="135">
        <v>0</v>
      </c>
      <c r="AC8" s="38">
        <v>0.21</v>
      </c>
      <c r="AD8" s="136">
        <f t="shared" si="12"/>
        <v>0</v>
      </c>
      <c r="AE8" s="138">
        <f t="shared" si="13"/>
        <v>0</v>
      </c>
      <c r="AF8" s="135">
        <v>0</v>
      </c>
      <c r="AG8" s="38">
        <v>0.21</v>
      </c>
      <c r="AH8" s="136">
        <f t="shared" si="14"/>
        <v>0</v>
      </c>
      <c r="AI8" s="138">
        <f t="shared" si="15"/>
        <v>0</v>
      </c>
      <c r="AJ8" s="135">
        <v>0</v>
      </c>
      <c r="AK8" s="38">
        <v>0.21</v>
      </c>
      <c r="AL8" s="136">
        <f t="shared" si="16"/>
        <v>0</v>
      </c>
      <c r="AM8" s="138">
        <f t="shared" si="17"/>
        <v>0</v>
      </c>
      <c r="AN8" s="135">
        <v>0</v>
      </c>
      <c r="AO8" s="38">
        <v>0.21</v>
      </c>
      <c r="AP8" s="136">
        <f t="shared" si="18"/>
        <v>0</v>
      </c>
      <c r="AQ8" s="138">
        <f t="shared" si="19"/>
        <v>0</v>
      </c>
      <c r="AR8" s="135">
        <v>0</v>
      </c>
      <c r="AS8" s="38">
        <v>0.21</v>
      </c>
      <c r="AT8" s="136">
        <f t="shared" si="20"/>
        <v>0</v>
      </c>
      <c r="AU8" s="138">
        <f t="shared" si="21"/>
        <v>0</v>
      </c>
      <c r="AV8" s="135">
        <v>0</v>
      </c>
      <c r="AW8" s="38">
        <v>0.21</v>
      </c>
      <c r="AX8" s="136">
        <f t="shared" si="22"/>
        <v>0</v>
      </c>
      <c r="AY8" s="138">
        <f t="shared" si="23"/>
        <v>0</v>
      </c>
      <c r="AZ8" s="54">
        <f t="shared" si="24"/>
        <v>0</v>
      </c>
    </row>
    <row r="9" spans="1:52" x14ac:dyDescent="0.2">
      <c r="A9" s="20"/>
      <c r="B9" s="132" t="s">
        <v>123</v>
      </c>
      <c r="C9" s="133">
        <v>0</v>
      </c>
      <c r="D9" s="135">
        <v>0</v>
      </c>
      <c r="E9" s="38">
        <v>0.21</v>
      </c>
      <c r="F9" s="136">
        <f t="shared" si="0"/>
        <v>0</v>
      </c>
      <c r="G9" s="62">
        <f t="shared" si="1"/>
        <v>0</v>
      </c>
      <c r="H9" s="135">
        <v>0</v>
      </c>
      <c r="I9" s="38">
        <v>0.21</v>
      </c>
      <c r="J9" s="136">
        <f t="shared" si="2"/>
        <v>0</v>
      </c>
      <c r="K9" s="62">
        <f t="shared" si="3"/>
        <v>0</v>
      </c>
      <c r="L9" s="135">
        <v>0</v>
      </c>
      <c r="M9" s="38">
        <v>0.21</v>
      </c>
      <c r="N9" s="136">
        <f t="shared" si="4"/>
        <v>0</v>
      </c>
      <c r="O9" s="139">
        <f t="shared" si="5"/>
        <v>0</v>
      </c>
      <c r="P9" s="135">
        <v>0</v>
      </c>
      <c r="Q9" s="38">
        <v>0.21</v>
      </c>
      <c r="R9" s="136">
        <f t="shared" si="6"/>
        <v>0</v>
      </c>
      <c r="S9" s="139">
        <f t="shared" si="7"/>
        <v>0</v>
      </c>
      <c r="T9" s="135">
        <v>0</v>
      </c>
      <c r="U9" s="38">
        <v>0.21</v>
      </c>
      <c r="V9" s="136">
        <f t="shared" si="8"/>
        <v>0</v>
      </c>
      <c r="W9" s="139">
        <f t="shared" si="9"/>
        <v>0</v>
      </c>
      <c r="X9" s="135">
        <v>0</v>
      </c>
      <c r="Y9" s="38">
        <v>0.21</v>
      </c>
      <c r="Z9" s="136">
        <f t="shared" si="10"/>
        <v>0</v>
      </c>
      <c r="AA9" s="139">
        <f t="shared" si="11"/>
        <v>0</v>
      </c>
      <c r="AB9" s="135">
        <v>0</v>
      </c>
      <c r="AC9" s="38">
        <v>0.21</v>
      </c>
      <c r="AD9" s="136">
        <f t="shared" si="12"/>
        <v>0</v>
      </c>
      <c r="AE9" s="139">
        <f t="shared" si="13"/>
        <v>0</v>
      </c>
      <c r="AF9" s="135">
        <v>0</v>
      </c>
      <c r="AG9" s="38">
        <v>0.21</v>
      </c>
      <c r="AH9" s="136">
        <f t="shared" si="14"/>
        <v>0</v>
      </c>
      <c r="AI9" s="139">
        <f t="shared" si="15"/>
        <v>0</v>
      </c>
      <c r="AJ9" s="135">
        <v>0</v>
      </c>
      <c r="AK9" s="38">
        <v>0.21</v>
      </c>
      <c r="AL9" s="136">
        <f t="shared" si="16"/>
        <v>0</v>
      </c>
      <c r="AM9" s="139">
        <f t="shared" si="17"/>
        <v>0</v>
      </c>
      <c r="AN9" s="135">
        <v>0</v>
      </c>
      <c r="AO9" s="38">
        <v>0.21</v>
      </c>
      <c r="AP9" s="136">
        <f t="shared" si="18"/>
        <v>0</v>
      </c>
      <c r="AQ9" s="139">
        <f t="shared" si="19"/>
        <v>0</v>
      </c>
      <c r="AR9" s="135">
        <v>0</v>
      </c>
      <c r="AS9" s="38">
        <v>0.21</v>
      </c>
      <c r="AT9" s="136">
        <f t="shared" si="20"/>
        <v>0</v>
      </c>
      <c r="AU9" s="139">
        <f t="shared" si="21"/>
        <v>0</v>
      </c>
      <c r="AV9" s="135">
        <v>0</v>
      </c>
      <c r="AW9" s="38">
        <v>0.21</v>
      </c>
      <c r="AX9" s="136">
        <f t="shared" si="22"/>
        <v>0</v>
      </c>
      <c r="AY9" s="139">
        <f t="shared" si="23"/>
        <v>0</v>
      </c>
      <c r="AZ9" s="54">
        <f t="shared" si="24"/>
        <v>0</v>
      </c>
    </row>
    <row r="10" spans="1:52" x14ac:dyDescent="0.2">
      <c r="A10" s="20"/>
      <c r="B10" s="132" t="s">
        <v>124</v>
      </c>
      <c r="C10" s="133">
        <v>0</v>
      </c>
      <c r="D10" s="135">
        <v>0</v>
      </c>
      <c r="E10" s="38">
        <v>0.21</v>
      </c>
      <c r="F10" s="136">
        <f t="shared" si="0"/>
        <v>0</v>
      </c>
      <c r="G10" s="62">
        <f t="shared" si="1"/>
        <v>0</v>
      </c>
      <c r="H10" s="135">
        <v>0</v>
      </c>
      <c r="I10" s="38">
        <v>0.21</v>
      </c>
      <c r="J10" s="136">
        <f t="shared" si="2"/>
        <v>0</v>
      </c>
      <c r="K10" s="62">
        <f t="shared" si="3"/>
        <v>0</v>
      </c>
      <c r="L10" s="135">
        <v>0</v>
      </c>
      <c r="M10" s="38">
        <v>0.21</v>
      </c>
      <c r="N10" s="136">
        <f t="shared" si="4"/>
        <v>0</v>
      </c>
      <c r="O10" s="139">
        <f t="shared" si="5"/>
        <v>0</v>
      </c>
      <c r="P10" s="135">
        <v>0</v>
      </c>
      <c r="Q10" s="38">
        <v>0.21</v>
      </c>
      <c r="R10" s="136">
        <f t="shared" si="6"/>
        <v>0</v>
      </c>
      <c r="S10" s="139">
        <f t="shared" si="7"/>
        <v>0</v>
      </c>
      <c r="T10" s="135">
        <v>0</v>
      </c>
      <c r="U10" s="38">
        <v>0.21</v>
      </c>
      <c r="V10" s="136">
        <f t="shared" si="8"/>
        <v>0</v>
      </c>
      <c r="W10" s="139">
        <f t="shared" si="9"/>
        <v>0</v>
      </c>
      <c r="X10" s="135">
        <v>0</v>
      </c>
      <c r="Y10" s="38">
        <v>0.21</v>
      </c>
      <c r="Z10" s="136">
        <f t="shared" si="10"/>
        <v>0</v>
      </c>
      <c r="AA10" s="139">
        <f t="shared" si="11"/>
        <v>0</v>
      </c>
      <c r="AB10" s="135">
        <v>0</v>
      </c>
      <c r="AC10" s="38">
        <v>0.21</v>
      </c>
      <c r="AD10" s="136">
        <f t="shared" si="12"/>
        <v>0</v>
      </c>
      <c r="AE10" s="139">
        <f t="shared" si="13"/>
        <v>0</v>
      </c>
      <c r="AF10" s="135">
        <v>0</v>
      </c>
      <c r="AG10" s="38">
        <v>0.21</v>
      </c>
      <c r="AH10" s="136">
        <f t="shared" si="14"/>
        <v>0</v>
      </c>
      <c r="AI10" s="139">
        <f t="shared" si="15"/>
        <v>0</v>
      </c>
      <c r="AJ10" s="135">
        <v>0</v>
      </c>
      <c r="AK10" s="38">
        <v>0.21</v>
      </c>
      <c r="AL10" s="136">
        <f t="shared" si="16"/>
        <v>0</v>
      </c>
      <c r="AM10" s="139">
        <f t="shared" si="17"/>
        <v>0</v>
      </c>
      <c r="AN10" s="135">
        <v>0</v>
      </c>
      <c r="AO10" s="38">
        <v>0.21</v>
      </c>
      <c r="AP10" s="136">
        <f t="shared" si="18"/>
        <v>0</v>
      </c>
      <c r="AQ10" s="139">
        <f t="shared" si="19"/>
        <v>0</v>
      </c>
      <c r="AR10" s="135">
        <v>0</v>
      </c>
      <c r="AS10" s="38">
        <v>0.21</v>
      </c>
      <c r="AT10" s="136">
        <f t="shared" si="20"/>
        <v>0</v>
      </c>
      <c r="AU10" s="139">
        <f t="shared" si="21"/>
        <v>0</v>
      </c>
      <c r="AV10" s="135">
        <v>0</v>
      </c>
      <c r="AW10" s="38">
        <v>0.21</v>
      </c>
      <c r="AX10" s="136">
        <f t="shared" si="22"/>
        <v>0</v>
      </c>
      <c r="AY10" s="139">
        <f t="shared" si="23"/>
        <v>0</v>
      </c>
      <c r="AZ10" s="54">
        <f t="shared" si="24"/>
        <v>0</v>
      </c>
    </row>
    <row r="11" spans="1:52" x14ac:dyDescent="0.2">
      <c r="A11" s="20"/>
      <c r="B11" s="132" t="s">
        <v>125</v>
      </c>
      <c r="C11" s="133">
        <v>0</v>
      </c>
      <c r="D11" s="135">
        <v>0</v>
      </c>
      <c r="E11" s="38">
        <v>0.21</v>
      </c>
      <c r="F11" s="136">
        <f t="shared" si="0"/>
        <v>0</v>
      </c>
      <c r="G11" s="145">
        <f t="shared" si="1"/>
        <v>0</v>
      </c>
      <c r="H11" s="135">
        <v>0</v>
      </c>
      <c r="I11" s="38">
        <v>0.21</v>
      </c>
      <c r="J11" s="136">
        <f t="shared" si="2"/>
        <v>0</v>
      </c>
      <c r="K11" s="145">
        <f t="shared" si="3"/>
        <v>0</v>
      </c>
      <c r="L11" s="135">
        <v>0</v>
      </c>
      <c r="M11" s="38">
        <v>0.21</v>
      </c>
      <c r="N11" s="136">
        <f t="shared" si="4"/>
        <v>0</v>
      </c>
      <c r="O11" s="137">
        <f t="shared" si="5"/>
        <v>0</v>
      </c>
      <c r="P11" s="135">
        <v>0</v>
      </c>
      <c r="Q11" s="38">
        <v>0.21</v>
      </c>
      <c r="R11" s="136">
        <f t="shared" si="6"/>
        <v>0</v>
      </c>
      <c r="S11" s="137">
        <f t="shared" si="7"/>
        <v>0</v>
      </c>
      <c r="T11" s="135">
        <v>0</v>
      </c>
      <c r="U11" s="38">
        <v>0.21</v>
      </c>
      <c r="V11" s="136">
        <f t="shared" si="8"/>
        <v>0</v>
      </c>
      <c r="W11" s="137">
        <f t="shared" si="9"/>
        <v>0</v>
      </c>
      <c r="X11" s="135">
        <v>0</v>
      </c>
      <c r="Y11" s="38">
        <v>0.21</v>
      </c>
      <c r="Z11" s="136">
        <f t="shared" si="10"/>
        <v>0</v>
      </c>
      <c r="AA11" s="137">
        <f t="shared" si="11"/>
        <v>0</v>
      </c>
      <c r="AB11" s="135">
        <v>0</v>
      </c>
      <c r="AC11" s="38">
        <v>0.21</v>
      </c>
      <c r="AD11" s="136">
        <f t="shared" si="12"/>
        <v>0</v>
      </c>
      <c r="AE11" s="137">
        <f t="shared" si="13"/>
        <v>0</v>
      </c>
      <c r="AF11" s="135">
        <v>0</v>
      </c>
      <c r="AG11" s="38">
        <v>0.21</v>
      </c>
      <c r="AH11" s="136">
        <f t="shared" si="14"/>
        <v>0</v>
      </c>
      <c r="AI11" s="137">
        <f t="shared" si="15"/>
        <v>0</v>
      </c>
      <c r="AJ11" s="135">
        <v>0</v>
      </c>
      <c r="AK11" s="38">
        <v>0.21</v>
      </c>
      <c r="AL11" s="136">
        <f t="shared" si="16"/>
        <v>0</v>
      </c>
      <c r="AM11" s="137">
        <f t="shared" si="17"/>
        <v>0</v>
      </c>
      <c r="AN11" s="135">
        <v>0</v>
      </c>
      <c r="AO11" s="38">
        <v>0.21</v>
      </c>
      <c r="AP11" s="136">
        <f t="shared" si="18"/>
        <v>0</v>
      </c>
      <c r="AQ11" s="137">
        <f t="shared" si="19"/>
        <v>0</v>
      </c>
      <c r="AR11" s="135">
        <v>0</v>
      </c>
      <c r="AS11" s="38">
        <v>0.21</v>
      </c>
      <c r="AT11" s="136">
        <f t="shared" si="20"/>
        <v>0</v>
      </c>
      <c r="AU11" s="137">
        <f t="shared" si="21"/>
        <v>0</v>
      </c>
      <c r="AV11" s="135">
        <v>0</v>
      </c>
      <c r="AW11" s="38">
        <v>0.21</v>
      </c>
      <c r="AX11" s="136">
        <f t="shared" si="22"/>
        <v>0</v>
      </c>
      <c r="AY11" s="137">
        <f t="shared" si="23"/>
        <v>0</v>
      </c>
      <c r="AZ11" s="54">
        <f t="shared" si="24"/>
        <v>0</v>
      </c>
    </row>
    <row r="12" spans="1:52" x14ac:dyDescent="0.2">
      <c r="A12" s="20"/>
      <c r="B12" s="132" t="s">
        <v>126</v>
      </c>
      <c r="C12" s="133">
        <v>0</v>
      </c>
      <c r="D12" s="135">
        <v>0</v>
      </c>
      <c r="E12" s="38">
        <v>0.21</v>
      </c>
      <c r="F12" s="136">
        <f t="shared" si="0"/>
        <v>0</v>
      </c>
      <c r="G12" s="62">
        <f t="shared" si="1"/>
        <v>0</v>
      </c>
      <c r="H12" s="135">
        <v>0</v>
      </c>
      <c r="I12" s="38">
        <v>0.21</v>
      </c>
      <c r="J12" s="136">
        <f t="shared" si="2"/>
        <v>0</v>
      </c>
      <c r="K12" s="62">
        <f t="shared" si="3"/>
        <v>0</v>
      </c>
      <c r="L12" s="135">
        <v>0</v>
      </c>
      <c r="M12" s="38">
        <v>0.21</v>
      </c>
      <c r="N12" s="136">
        <f t="shared" si="4"/>
        <v>0</v>
      </c>
      <c r="O12" s="139">
        <f t="shared" si="5"/>
        <v>0</v>
      </c>
      <c r="P12" s="135">
        <v>0</v>
      </c>
      <c r="Q12" s="38">
        <v>0.21</v>
      </c>
      <c r="R12" s="136">
        <f t="shared" si="6"/>
        <v>0</v>
      </c>
      <c r="S12" s="139">
        <f t="shared" si="7"/>
        <v>0</v>
      </c>
      <c r="T12" s="135">
        <v>0</v>
      </c>
      <c r="U12" s="38">
        <v>0.21</v>
      </c>
      <c r="V12" s="136">
        <f t="shared" si="8"/>
        <v>0</v>
      </c>
      <c r="W12" s="139">
        <f t="shared" si="9"/>
        <v>0</v>
      </c>
      <c r="X12" s="135">
        <v>0</v>
      </c>
      <c r="Y12" s="38">
        <v>0.21</v>
      </c>
      <c r="Z12" s="136">
        <f t="shared" si="10"/>
        <v>0</v>
      </c>
      <c r="AA12" s="139">
        <f t="shared" si="11"/>
        <v>0</v>
      </c>
      <c r="AB12" s="135">
        <v>0</v>
      </c>
      <c r="AC12" s="38">
        <v>0.21</v>
      </c>
      <c r="AD12" s="136">
        <f t="shared" si="12"/>
        <v>0</v>
      </c>
      <c r="AE12" s="139">
        <f t="shared" si="13"/>
        <v>0</v>
      </c>
      <c r="AF12" s="135">
        <v>0</v>
      </c>
      <c r="AG12" s="38">
        <v>0.21</v>
      </c>
      <c r="AH12" s="136">
        <f t="shared" si="14"/>
        <v>0</v>
      </c>
      <c r="AI12" s="139">
        <f t="shared" si="15"/>
        <v>0</v>
      </c>
      <c r="AJ12" s="135">
        <v>0</v>
      </c>
      <c r="AK12" s="38">
        <v>0.21</v>
      </c>
      <c r="AL12" s="136">
        <f t="shared" si="16"/>
        <v>0</v>
      </c>
      <c r="AM12" s="139">
        <f t="shared" si="17"/>
        <v>0</v>
      </c>
      <c r="AN12" s="135">
        <v>0</v>
      </c>
      <c r="AO12" s="38">
        <v>0.21</v>
      </c>
      <c r="AP12" s="136">
        <f t="shared" si="18"/>
        <v>0</v>
      </c>
      <c r="AQ12" s="139">
        <f t="shared" si="19"/>
        <v>0</v>
      </c>
      <c r="AR12" s="135">
        <v>0</v>
      </c>
      <c r="AS12" s="38">
        <v>0.21</v>
      </c>
      <c r="AT12" s="136">
        <f t="shared" si="20"/>
        <v>0</v>
      </c>
      <c r="AU12" s="139">
        <f t="shared" si="21"/>
        <v>0</v>
      </c>
      <c r="AV12" s="135">
        <v>0</v>
      </c>
      <c r="AW12" s="38">
        <v>0.21</v>
      </c>
      <c r="AX12" s="136">
        <f t="shared" si="22"/>
        <v>0</v>
      </c>
      <c r="AY12" s="139">
        <f t="shared" si="23"/>
        <v>0</v>
      </c>
      <c r="AZ12" s="54">
        <f t="shared" si="24"/>
        <v>0</v>
      </c>
    </row>
    <row r="13" spans="1:52" x14ac:dyDescent="0.2">
      <c r="A13" s="20"/>
      <c r="B13" s="132" t="s">
        <v>127</v>
      </c>
      <c r="C13" s="133">
        <v>0</v>
      </c>
      <c r="D13" s="135">
        <v>0</v>
      </c>
      <c r="E13" s="38">
        <v>0.21</v>
      </c>
      <c r="F13" s="136">
        <f t="shared" si="0"/>
        <v>0</v>
      </c>
      <c r="G13" s="145">
        <f t="shared" si="1"/>
        <v>0</v>
      </c>
      <c r="H13" s="135">
        <v>0</v>
      </c>
      <c r="I13" s="38">
        <v>0.21</v>
      </c>
      <c r="J13" s="136">
        <f t="shared" si="2"/>
        <v>0</v>
      </c>
      <c r="K13" s="145">
        <f t="shared" si="3"/>
        <v>0</v>
      </c>
      <c r="L13" s="135">
        <v>0</v>
      </c>
      <c r="M13" s="38">
        <v>0.21</v>
      </c>
      <c r="N13" s="136">
        <f t="shared" si="4"/>
        <v>0</v>
      </c>
      <c r="O13" s="137">
        <f t="shared" si="5"/>
        <v>0</v>
      </c>
      <c r="P13" s="135">
        <v>0</v>
      </c>
      <c r="Q13" s="38">
        <v>0.21</v>
      </c>
      <c r="R13" s="136">
        <f t="shared" si="6"/>
        <v>0</v>
      </c>
      <c r="S13" s="137">
        <f t="shared" si="7"/>
        <v>0</v>
      </c>
      <c r="T13" s="135">
        <v>0</v>
      </c>
      <c r="U13" s="38">
        <v>0.21</v>
      </c>
      <c r="V13" s="136">
        <f t="shared" si="8"/>
        <v>0</v>
      </c>
      <c r="W13" s="137">
        <f t="shared" si="9"/>
        <v>0</v>
      </c>
      <c r="X13" s="135">
        <v>0</v>
      </c>
      <c r="Y13" s="38">
        <v>0.21</v>
      </c>
      <c r="Z13" s="136">
        <f t="shared" si="10"/>
        <v>0</v>
      </c>
      <c r="AA13" s="137">
        <f t="shared" si="11"/>
        <v>0</v>
      </c>
      <c r="AB13" s="135">
        <v>0</v>
      </c>
      <c r="AC13" s="38">
        <v>0.21</v>
      </c>
      <c r="AD13" s="136">
        <f t="shared" si="12"/>
        <v>0</v>
      </c>
      <c r="AE13" s="137">
        <f t="shared" si="13"/>
        <v>0</v>
      </c>
      <c r="AF13" s="135">
        <v>0</v>
      </c>
      <c r="AG13" s="38">
        <v>0.21</v>
      </c>
      <c r="AH13" s="136">
        <f t="shared" si="14"/>
        <v>0</v>
      </c>
      <c r="AI13" s="137">
        <f t="shared" si="15"/>
        <v>0</v>
      </c>
      <c r="AJ13" s="135">
        <v>0</v>
      </c>
      <c r="AK13" s="38">
        <v>0.21</v>
      </c>
      <c r="AL13" s="136">
        <f t="shared" si="16"/>
        <v>0</v>
      </c>
      <c r="AM13" s="137">
        <f t="shared" si="17"/>
        <v>0</v>
      </c>
      <c r="AN13" s="135">
        <v>0</v>
      </c>
      <c r="AO13" s="38">
        <v>0.21</v>
      </c>
      <c r="AP13" s="136">
        <f t="shared" si="18"/>
        <v>0</v>
      </c>
      <c r="AQ13" s="137">
        <f t="shared" si="19"/>
        <v>0</v>
      </c>
      <c r="AR13" s="135">
        <v>0</v>
      </c>
      <c r="AS13" s="38">
        <v>0.21</v>
      </c>
      <c r="AT13" s="136">
        <f t="shared" si="20"/>
        <v>0</v>
      </c>
      <c r="AU13" s="137">
        <f t="shared" si="21"/>
        <v>0</v>
      </c>
      <c r="AV13" s="135">
        <v>0</v>
      </c>
      <c r="AW13" s="38">
        <v>0.21</v>
      </c>
      <c r="AX13" s="136">
        <f t="shared" si="22"/>
        <v>0</v>
      </c>
      <c r="AY13" s="137">
        <f t="shared" si="23"/>
        <v>0</v>
      </c>
      <c r="AZ13" s="54">
        <f t="shared" si="24"/>
        <v>0</v>
      </c>
    </row>
    <row r="14" spans="1:52" x14ac:dyDescent="0.2">
      <c r="A14" s="20"/>
      <c r="B14" s="132" t="s">
        <v>128</v>
      </c>
      <c r="C14" s="133">
        <v>0</v>
      </c>
      <c r="D14" s="135">
        <v>0</v>
      </c>
      <c r="E14" s="38">
        <v>0.21</v>
      </c>
      <c r="F14" s="136">
        <f t="shared" si="0"/>
        <v>0</v>
      </c>
      <c r="G14" s="63">
        <f t="shared" si="1"/>
        <v>0</v>
      </c>
      <c r="H14" s="135">
        <v>0</v>
      </c>
      <c r="I14" s="38">
        <v>0.21</v>
      </c>
      <c r="J14" s="136">
        <f t="shared" si="2"/>
        <v>0</v>
      </c>
      <c r="K14" s="63">
        <f t="shared" si="3"/>
        <v>0</v>
      </c>
      <c r="L14" s="135">
        <v>0</v>
      </c>
      <c r="M14" s="38">
        <v>0.21</v>
      </c>
      <c r="N14" s="136">
        <f t="shared" si="4"/>
        <v>0</v>
      </c>
      <c r="O14" s="138">
        <f t="shared" si="5"/>
        <v>0</v>
      </c>
      <c r="P14" s="135">
        <v>0</v>
      </c>
      <c r="Q14" s="38">
        <v>0.21</v>
      </c>
      <c r="R14" s="136">
        <f t="shared" si="6"/>
        <v>0</v>
      </c>
      <c r="S14" s="138">
        <f t="shared" si="7"/>
        <v>0</v>
      </c>
      <c r="T14" s="135">
        <v>0</v>
      </c>
      <c r="U14" s="38">
        <v>0.21</v>
      </c>
      <c r="V14" s="136">
        <f t="shared" si="8"/>
        <v>0</v>
      </c>
      <c r="W14" s="138">
        <f t="shared" si="9"/>
        <v>0</v>
      </c>
      <c r="X14" s="135">
        <v>0</v>
      </c>
      <c r="Y14" s="38">
        <v>0.21</v>
      </c>
      <c r="Z14" s="136">
        <f t="shared" si="10"/>
        <v>0</v>
      </c>
      <c r="AA14" s="138">
        <f t="shared" si="11"/>
        <v>0</v>
      </c>
      <c r="AB14" s="135">
        <v>0</v>
      </c>
      <c r="AC14" s="38">
        <v>0.21</v>
      </c>
      <c r="AD14" s="136">
        <f t="shared" si="12"/>
        <v>0</v>
      </c>
      <c r="AE14" s="138">
        <f t="shared" si="13"/>
        <v>0</v>
      </c>
      <c r="AF14" s="135">
        <v>0</v>
      </c>
      <c r="AG14" s="38">
        <v>0.21</v>
      </c>
      <c r="AH14" s="136">
        <f t="shared" si="14"/>
        <v>0</v>
      </c>
      <c r="AI14" s="138">
        <f t="shared" si="15"/>
        <v>0</v>
      </c>
      <c r="AJ14" s="135">
        <v>0</v>
      </c>
      <c r="AK14" s="38">
        <v>0.21</v>
      </c>
      <c r="AL14" s="136">
        <f t="shared" si="16"/>
        <v>0</v>
      </c>
      <c r="AM14" s="138">
        <f t="shared" si="17"/>
        <v>0</v>
      </c>
      <c r="AN14" s="135">
        <v>0</v>
      </c>
      <c r="AO14" s="38">
        <v>0.21</v>
      </c>
      <c r="AP14" s="136">
        <f t="shared" si="18"/>
        <v>0</v>
      </c>
      <c r="AQ14" s="138">
        <f t="shared" si="19"/>
        <v>0</v>
      </c>
      <c r="AR14" s="135">
        <v>0</v>
      </c>
      <c r="AS14" s="38">
        <v>0.21</v>
      </c>
      <c r="AT14" s="136">
        <f t="shared" si="20"/>
        <v>0</v>
      </c>
      <c r="AU14" s="138">
        <f t="shared" si="21"/>
        <v>0</v>
      </c>
      <c r="AV14" s="135">
        <v>0</v>
      </c>
      <c r="AW14" s="38">
        <v>0.21</v>
      </c>
      <c r="AX14" s="136">
        <f t="shared" si="22"/>
        <v>0</v>
      </c>
      <c r="AY14" s="138">
        <f t="shared" si="23"/>
        <v>0</v>
      </c>
      <c r="AZ14" s="54">
        <f t="shared" si="24"/>
        <v>0</v>
      </c>
    </row>
    <row r="15" spans="1:52" x14ac:dyDescent="0.2">
      <c r="A15" s="20"/>
      <c r="B15" s="132" t="s">
        <v>129</v>
      </c>
      <c r="C15" s="133">
        <v>0</v>
      </c>
      <c r="D15" s="135">
        <v>0</v>
      </c>
      <c r="E15" s="38">
        <v>0.21</v>
      </c>
      <c r="F15" s="136">
        <f t="shared" si="0"/>
        <v>0</v>
      </c>
      <c r="G15" s="63">
        <f t="shared" si="1"/>
        <v>0</v>
      </c>
      <c r="H15" s="135">
        <v>0</v>
      </c>
      <c r="I15" s="38">
        <v>0.21</v>
      </c>
      <c r="J15" s="136">
        <f t="shared" si="2"/>
        <v>0</v>
      </c>
      <c r="K15" s="63">
        <f t="shared" si="3"/>
        <v>0</v>
      </c>
      <c r="L15" s="135">
        <v>0</v>
      </c>
      <c r="M15" s="38">
        <v>0.21</v>
      </c>
      <c r="N15" s="136">
        <f t="shared" si="4"/>
        <v>0</v>
      </c>
      <c r="O15" s="138">
        <f t="shared" si="5"/>
        <v>0</v>
      </c>
      <c r="P15" s="135">
        <v>0</v>
      </c>
      <c r="Q15" s="38">
        <v>0.21</v>
      </c>
      <c r="R15" s="136">
        <f t="shared" si="6"/>
        <v>0</v>
      </c>
      <c r="S15" s="138">
        <f t="shared" si="7"/>
        <v>0</v>
      </c>
      <c r="T15" s="135">
        <v>0</v>
      </c>
      <c r="U15" s="38">
        <v>0.21</v>
      </c>
      <c r="V15" s="136">
        <f t="shared" si="8"/>
        <v>0</v>
      </c>
      <c r="W15" s="138">
        <f t="shared" si="9"/>
        <v>0</v>
      </c>
      <c r="X15" s="135">
        <v>0</v>
      </c>
      <c r="Y15" s="38">
        <v>0.21</v>
      </c>
      <c r="Z15" s="136">
        <f t="shared" si="10"/>
        <v>0</v>
      </c>
      <c r="AA15" s="138">
        <f t="shared" si="11"/>
        <v>0</v>
      </c>
      <c r="AB15" s="135">
        <v>0</v>
      </c>
      <c r="AC15" s="38">
        <v>0.21</v>
      </c>
      <c r="AD15" s="136">
        <f t="shared" si="12"/>
        <v>0</v>
      </c>
      <c r="AE15" s="138">
        <f t="shared" si="13"/>
        <v>0</v>
      </c>
      <c r="AF15" s="135">
        <v>0</v>
      </c>
      <c r="AG15" s="38">
        <v>0.21</v>
      </c>
      <c r="AH15" s="136">
        <f t="shared" si="14"/>
        <v>0</v>
      </c>
      <c r="AI15" s="138">
        <f t="shared" si="15"/>
        <v>0</v>
      </c>
      <c r="AJ15" s="135">
        <v>0</v>
      </c>
      <c r="AK15" s="38">
        <v>0.21</v>
      </c>
      <c r="AL15" s="136">
        <f t="shared" si="16"/>
        <v>0</v>
      </c>
      <c r="AM15" s="138">
        <f t="shared" si="17"/>
        <v>0</v>
      </c>
      <c r="AN15" s="135">
        <v>0</v>
      </c>
      <c r="AO15" s="38">
        <v>0.21</v>
      </c>
      <c r="AP15" s="136">
        <f t="shared" si="18"/>
        <v>0</v>
      </c>
      <c r="AQ15" s="138">
        <f t="shared" si="19"/>
        <v>0</v>
      </c>
      <c r="AR15" s="135">
        <v>0</v>
      </c>
      <c r="AS15" s="38">
        <v>0.21</v>
      </c>
      <c r="AT15" s="136">
        <f t="shared" si="20"/>
        <v>0</v>
      </c>
      <c r="AU15" s="138">
        <f t="shared" si="21"/>
        <v>0</v>
      </c>
      <c r="AV15" s="135">
        <v>0</v>
      </c>
      <c r="AW15" s="38">
        <v>0.21</v>
      </c>
      <c r="AX15" s="136">
        <f t="shared" si="22"/>
        <v>0</v>
      </c>
      <c r="AY15" s="138">
        <f t="shared" si="23"/>
        <v>0</v>
      </c>
      <c r="AZ15" s="54">
        <f t="shared" si="24"/>
        <v>0</v>
      </c>
    </row>
    <row r="16" spans="1:52" x14ac:dyDescent="0.2">
      <c r="A16" s="20"/>
      <c r="B16" s="134" t="s">
        <v>130</v>
      </c>
      <c r="C16" s="133">
        <v>0</v>
      </c>
      <c r="D16" s="135">
        <v>0</v>
      </c>
      <c r="E16" s="38">
        <v>0.21</v>
      </c>
      <c r="F16" s="136">
        <f t="shared" si="0"/>
        <v>0</v>
      </c>
      <c r="G16" s="146">
        <f t="shared" si="1"/>
        <v>0</v>
      </c>
      <c r="H16" s="135">
        <v>0</v>
      </c>
      <c r="I16" s="38">
        <v>0.21</v>
      </c>
      <c r="J16" s="136">
        <f t="shared" si="2"/>
        <v>0</v>
      </c>
      <c r="K16" s="146">
        <f t="shared" si="3"/>
        <v>0</v>
      </c>
      <c r="L16" s="135">
        <v>0</v>
      </c>
      <c r="M16" s="38">
        <v>0.21</v>
      </c>
      <c r="N16" s="136">
        <f t="shared" si="4"/>
        <v>0</v>
      </c>
      <c r="O16" s="140">
        <f t="shared" si="5"/>
        <v>0</v>
      </c>
      <c r="P16" s="135">
        <v>0</v>
      </c>
      <c r="Q16" s="38">
        <v>0.21</v>
      </c>
      <c r="R16" s="136">
        <f t="shared" si="6"/>
        <v>0</v>
      </c>
      <c r="S16" s="140">
        <f t="shared" si="7"/>
        <v>0</v>
      </c>
      <c r="T16" s="135">
        <v>0</v>
      </c>
      <c r="U16" s="38">
        <v>0.21</v>
      </c>
      <c r="V16" s="136">
        <f t="shared" si="8"/>
        <v>0</v>
      </c>
      <c r="W16" s="140">
        <f t="shared" si="9"/>
        <v>0</v>
      </c>
      <c r="X16" s="135">
        <v>0</v>
      </c>
      <c r="Y16" s="38">
        <v>0.21</v>
      </c>
      <c r="Z16" s="136">
        <f t="shared" si="10"/>
        <v>0</v>
      </c>
      <c r="AA16" s="140">
        <f t="shared" si="11"/>
        <v>0</v>
      </c>
      <c r="AB16" s="135">
        <v>0</v>
      </c>
      <c r="AC16" s="38">
        <v>0.21</v>
      </c>
      <c r="AD16" s="136">
        <f t="shared" si="12"/>
        <v>0</v>
      </c>
      <c r="AE16" s="140">
        <f t="shared" si="13"/>
        <v>0</v>
      </c>
      <c r="AF16" s="135">
        <v>0</v>
      </c>
      <c r="AG16" s="38">
        <v>0.21</v>
      </c>
      <c r="AH16" s="136">
        <f t="shared" si="14"/>
        <v>0</v>
      </c>
      <c r="AI16" s="140">
        <f t="shared" si="15"/>
        <v>0</v>
      </c>
      <c r="AJ16" s="135">
        <v>0</v>
      </c>
      <c r="AK16" s="38">
        <v>0.21</v>
      </c>
      <c r="AL16" s="136">
        <f t="shared" si="16"/>
        <v>0</v>
      </c>
      <c r="AM16" s="140">
        <f t="shared" si="17"/>
        <v>0</v>
      </c>
      <c r="AN16" s="135">
        <v>0</v>
      </c>
      <c r="AO16" s="38">
        <v>0.21</v>
      </c>
      <c r="AP16" s="136">
        <f t="shared" si="18"/>
        <v>0</v>
      </c>
      <c r="AQ16" s="140">
        <f t="shared" si="19"/>
        <v>0</v>
      </c>
      <c r="AR16" s="135">
        <v>0</v>
      </c>
      <c r="AS16" s="38">
        <v>0.21</v>
      </c>
      <c r="AT16" s="136">
        <f t="shared" si="20"/>
        <v>0</v>
      </c>
      <c r="AU16" s="140">
        <f t="shared" si="21"/>
        <v>0</v>
      </c>
      <c r="AV16" s="135">
        <v>0</v>
      </c>
      <c r="AW16" s="38">
        <v>0.21</v>
      </c>
      <c r="AX16" s="136">
        <f t="shared" si="22"/>
        <v>0</v>
      </c>
      <c r="AY16" s="140">
        <f t="shared" si="23"/>
        <v>0</v>
      </c>
      <c r="AZ16" s="54">
        <f t="shared" si="24"/>
        <v>0</v>
      </c>
    </row>
    <row r="17" spans="1:52" x14ac:dyDescent="0.2">
      <c r="B17" s="150" t="s">
        <v>131</v>
      </c>
      <c r="C17" s="29">
        <f t="shared" ref="C17:D17" si="25">SUM(C7:C16)</f>
        <v>0</v>
      </c>
      <c r="D17" s="141">
        <f t="shared" si="25"/>
        <v>0</v>
      </c>
      <c r="E17" s="57"/>
      <c r="F17" s="32">
        <f t="shared" ref="F17:H17" si="26">SUM(F7:F16)</f>
        <v>0</v>
      </c>
      <c r="G17" s="147">
        <f t="shared" si="26"/>
        <v>0</v>
      </c>
      <c r="H17" s="141">
        <f t="shared" si="26"/>
        <v>0</v>
      </c>
      <c r="I17" s="57"/>
      <c r="J17" s="32">
        <f t="shared" ref="J17:L17" si="27">SUM(J7:J16)</f>
        <v>0</v>
      </c>
      <c r="K17" s="147">
        <f t="shared" si="27"/>
        <v>0</v>
      </c>
      <c r="L17" s="141">
        <f t="shared" si="27"/>
        <v>0</v>
      </c>
      <c r="M17" s="57"/>
      <c r="N17" s="32">
        <f t="shared" ref="N17:P17" si="28">SUM(N7:N16)</f>
        <v>0</v>
      </c>
      <c r="O17" s="142">
        <f t="shared" si="28"/>
        <v>0</v>
      </c>
      <c r="P17" s="141">
        <f t="shared" si="28"/>
        <v>0</v>
      </c>
      <c r="Q17" s="57"/>
      <c r="R17" s="32">
        <f t="shared" ref="R17:T17" si="29">SUM(R7:R16)</f>
        <v>0</v>
      </c>
      <c r="S17" s="142">
        <f t="shared" si="29"/>
        <v>0</v>
      </c>
      <c r="T17" s="141">
        <f t="shared" si="29"/>
        <v>0</v>
      </c>
      <c r="U17" s="57"/>
      <c r="V17" s="32">
        <f t="shared" ref="V17:X17" si="30">SUM(V7:V16)</f>
        <v>0</v>
      </c>
      <c r="W17" s="142">
        <f t="shared" si="30"/>
        <v>0</v>
      </c>
      <c r="X17" s="141">
        <f t="shared" si="30"/>
        <v>0</v>
      </c>
      <c r="Y17" s="57"/>
      <c r="Z17" s="32">
        <f t="shared" ref="Z17:AB17" si="31">SUM(Z7:Z16)</f>
        <v>0</v>
      </c>
      <c r="AA17" s="142">
        <f t="shared" si="31"/>
        <v>0</v>
      </c>
      <c r="AB17" s="141">
        <f t="shared" si="31"/>
        <v>0</v>
      </c>
      <c r="AC17" s="57"/>
      <c r="AD17" s="32">
        <f t="shared" ref="AD17:AF17" si="32">SUM(AD7:AD16)</f>
        <v>0</v>
      </c>
      <c r="AE17" s="142">
        <f t="shared" si="32"/>
        <v>0</v>
      </c>
      <c r="AF17" s="141">
        <f t="shared" si="32"/>
        <v>0</v>
      </c>
      <c r="AG17" s="57"/>
      <c r="AH17" s="32">
        <f t="shared" ref="AH17:AJ17" si="33">SUM(AH7:AH16)</f>
        <v>0</v>
      </c>
      <c r="AI17" s="142">
        <f t="shared" si="33"/>
        <v>0</v>
      </c>
      <c r="AJ17" s="141">
        <f t="shared" si="33"/>
        <v>0</v>
      </c>
      <c r="AK17" s="57"/>
      <c r="AL17" s="32">
        <f t="shared" ref="AL17:AN17" si="34">SUM(AL7:AL16)</f>
        <v>0</v>
      </c>
      <c r="AM17" s="142">
        <f t="shared" si="34"/>
        <v>0</v>
      </c>
      <c r="AN17" s="141">
        <f t="shared" si="34"/>
        <v>0</v>
      </c>
      <c r="AO17" s="57"/>
      <c r="AP17" s="32">
        <f t="shared" ref="AP17:AR17" si="35">SUM(AP7:AP16)</f>
        <v>0</v>
      </c>
      <c r="AQ17" s="142">
        <f t="shared" si="35"/>
        <v>0</v>
      </c>
      <c r="AR17" s="141">
        <f t="shared" si="35"/>
        <v>0</v>
      </c>
      <c r="AS17" s="57"/>
      <c r="AT17" s="32">
        <f t="shared" ref="AT17:AV17" si="36">SUM(AT7:AT16)</f>
        <v>0</v>
      </c>
      <c r="AU17" s="142">
        <f t="shared" si="36"/>
        <v>0</v>
      </c>
      <c r="AV17" s="141">
        <f t="shared" si="36"/>
        <v>0</v>
      </c>
      <c r="AW17" s="57"/>
      <c r="AX17" s="32">
        <f t="shared" ref="AX17:AY17" si="37">SUM(AX7:AX16)</f>
        <v>0</v>
      </c>
      <c r="AY17" s="142">
        <f t="shared" si="37"/>
        <v>0</v>
      </c>
    </row>
    <row r="18" spans="1:52" x14ac:dyDescent="0.2">
      <c r="C18" s="18"/>
      <c r="D18" s="18"/>
      <c r="G18" s="126"/>
    </row>
    <row r="19" spans="1:52" x14ac:dyDescent="0.2">
      <c r="C19" s="18"/>
      <c r="D19" s="18"/>
    </row>
    <row r="20" spans="1:52" x14ac:dyDescent="0.2">
      <c r="B20"/>
      <c r="C20" s="108"/>
      <c r="D20" s="336" t="s">
        <v>103</v>
      </c>
      <c r="E20" s="337"/>
      <c r="F20" s="337"/>
      <c r="G20" s="338"/>
      <c r="H20" s="336" t="s">
        <v>104</v>
      </c>
      <c r="I20" s="337"/>
      <c r="J20" s="337"/>
      <c r="K20" s="338"/>
      <c r="L20" s="336" t="s">
        <v>105</v>
      </c>
      <c r="M20" s="337"/>
      <c r="N20" s="337"/>
      <c r="O20" s="338"/>
      <c r="P20" s="336" t="s">
        <v>106</v>
      </c>
      <c r="Q20" s="337"/>
      <c r="R20" s="337"/>
      <c r="S20" s="338"/>
      <c r="T20" s="336" t="s">
        <v>107</v>
      </c>
      <c r="U20" s="337"/>
      <c r="V20" s="337"/>
      <c r="W20" s="338"/>
      <c r="X20" s="336" t="s">
        <v>108</v>
      </c>
      <c r="Y20" s="337"/>
      <c r="Z20" s="337"/>
      <c r="AA20" s="338"/>
      <c r="AB20" s="336" t="s">
        <v>109</v>
      </c>
      <c r="AC20" s="337"/>
      <c r="AD20" s="337"/>
      <c r="AE20" s="338"/>
      <c r="AF20" s="336" t="s">
        <v>110</v>
      </c>
      <c r="AG20" s="337"/>
      <c r="AH20" s="337"/>
      <c r="AI20" s="338"/>
      <c r="AJ20" s="336" t="s">
        <v>111</v>
      </c>
      <c r="AK20" s="337"/>
      <c r="AL20" s="337"/>
      <c r="AM20" s="338"/>
      <c r="AN20" s="336" t="s">
        <v>112</v>
      </c>
      <c r="AO20" s="337"/>
      <c r="AP20" s="337"/>
      <c r="AQ20" s="338"/>
      <c r="AR20" s="336" t="s">
        <v>113</v>
      </c>
      <c r="AS20" s="337"/>
      <c r="AT20" s="337"/>
      <c r="AU20" s="338"/>
      <c r="AV20" s="336" t="s">
        <v>114</v>
      </c>
      <c r="AW20" s="337"/>
      <c r="AX20" s="337"/>
      <c r="AY20" s="338"/>
      <c r="AZ20" s="108" t="s">
        <v>250</v>
      </c>
    </row>
    <row r="21" spans="1:52" ht="15.75" customHeight="1" x14ac:dyDescent="0.2">
      <c r="A21" s="18"/>
      <c r="B21" s="151" t="s">
        <v>132</v>
      </c>
      <c r="C21" s="131" t="s">
        <v>116</v>
      </c>
      <c r="D21" s="127" t="s">
        <v>117</v>
      </c>
      <c r="E21" s="128" t="s">
        <v>118</v>
      </c>
      <c r="F21" s="129" t="s">
        <v>119</v>
      </c>
      <c r="G21" s="144" t="s">
        <v>120</v>
      </c>
      <c r="H21" s="127" t="s">
        <v>117</v>
      </c>
      <c r="I21" s="128" t="s">
        <v>118</v>
      </c>
      <c r="J21" s="129" t="s">
        <v>119</v>
      </c>
      <c r="K21" s="144" t="s">
        <v>120</v>
      </c>
      <c r="L21" s="127" t="s">
        <v>117</v>
      </c>
      <c r="M21" s="128" t="s">
        <v>118</v>
      </c>
      <c r="N21" s="129" t="s">
        <v>119</v>
      </c>
      <c r="O21" s="130" t="s">
        <v>120</v>
      </c>
      <c r="P21" s="127" t="s">
        <v>117</v>
      </c>
      <c r="Q21" s="128" t="s">
        <v>118</v>
      </c>
      <c r="R21" s="129" t="s">
        <v>119</v>
      </c>
      <c r="S21" s="130" t="s">
        <v>120</v>
      </c>
      <c r="T21" s="127" t="s">
        <v>117</v>
      </c>
      <c r="U21" s="128" t="s">
        <v>118</v>
      </c>
      <c r="V21" s="129" t="s">
        <v>119</v>
      </c>
      <c r="W21" s="130" t="s">
        <v>120</v>
      </c>
      <c r="X21" s="127" t="s">
        <v>117</v>
      </c>
      <c r="Y21" s="128" t="s">
        <v>118</v>
      </c>
      <c r="Z21" s="129" t="s">
        <v>119</v>
      </c>
      <c r="AA21" s="130" t="s">
        <v>120</v>
      </c>
      <c r="AB21" s="127" t="s">
        <v>117</v>
      </c>
      <c r="AC21" s="128" t="s">
        <v>118</v>
      </c>
      <c r="AD21" s="129" t="s">
        <v>119</v>
      </c>
      <c r="AE21" s="130" t="s">
        <v>120</v>
      </c>
      <c r="AF21" s="127" t="s">
        <v>117</v>
      </c>
      <c r="AG21" s="128" t="s">
        <v>118</v>
      </c>
      <c r="AH21" s="129" t="s">
        <v>119</v>
      </c>
      <c r="AI21" s="130" t="s">
        <v>120</v>
      </c>
      <c r="AJ21" s="127" t="s">
        <v>117</v>
      </c>
      <c r="AK21" s="128" t="s">
        <v>118</v>
      </c>
      <c r="AL21" s="129" t="s">
        <v>119</v>
      </c>
      <c r="AM21" s="130" t="s">
        <v>120</v>
      </c>
      <c r="AN21" s="127" t="s">
        <v>117</v>
      </c>
      <c r="AO21" s="128" t="s">
        <v>118</v>
      </c>
      <c r="AP21" s="129" t="s">
        <v>119</v>
      </c>
      <c r="AQ21" s="130" t="s">
        <v>120</v>
      </c>
      <c r="AR21" s="127" t="s">
        <v>117</v>
      </c>
      <c r="AS21" s="128" t="s">
        <v>118</v>
      </c>
      <c r="AT21" s="129" t="s">
        <v>119</v>
      </c>
      <c r="AU21" s="130" t="s">
        <v>120</v>
      </c>
      <c r="AV21" s="127" t="s">
        <v>117</v>
      </c>
      <c r="AW21" s="128" t="s">
        <v>118</v>
      </c>
      <c r="AX21" s="129" t="s">
        <v>119</v>
      </c>
      <c r="AY21" s="130" t="s">
        <v>120</v>
      </c>
      <c r="AZ21" s="148">
        <f t="shared" ref="AZ21:AZ27" si="38">D22+H22+L22+P22+T22+X22+AB22+AF22+AJ22+AN22+AR22+AV22-C22</f>
        <v>0</v>
      </c>
    </row>
    <row r="22" spans="1:52" ht="15.75" customHeight="1" x14ac:dyDescent="0.2">
      <c r="A22" s="20"/>
      <c r="B22" s="124" t="s">
        <v>260</v>
      </c>
      <c r="C22" s="143">
        <v>0</v>
      </c>
      <c r="D22" s="143">
        <v>0</v>
      </c>
      <c r="E22" s="38">
        <v>0.21</v>
      </c>
      <c r="F22" s="136">
        <f t="shared" ref="F22:F27" si="39">D22*E22</f>
        <v>0</v>
      </c>
      <c r="G22" s="145">
        <f t="shared" ref="G22:G27" si="40">D22+F22</f>
        <v>0</v>
      </c>
      <c r="H22" s="143">
        <v>0</v>
      </c>
      <c r="I22" s="38">
        <v>0.21</v>
      </c>
      <c r="J22" s="136">
        <f t="shared" ref="J22:J27" si="41">H22*I22</f>
        <v>0</v>
      </c>
      <c r="K22" s="145">
        <f t="shared" ref="K22:K27" si="42">H22+J22</f>
        <v>0</v>
      </c>
      <c r="L22" s="143">
        <v>0</v>
      </c>
      <c r="M22" s="38">
        <v>0.21</v>
      </c>
      <c r="N22" s="136">
        <f t="shared" ref="N22:N27" si="43">L22*M22</f>
        <v>0</v>
      </c>
      <c r="O22" s="137">
        <f t="shared" ref="O22:O27" si="44">L22+N22</f>
        <v>0</v>
      </c>
      <c r="P22" s="143">
        <v>0</v>
      </c>
      <c r="Q22" s="38">
        <v>0.21</v>
      </c>
      <c r="R22" s="136">
        <f t="shared" ref="R22:R27" si="45">P22*Q22</f>
        <v>0</v>
      </c>
      <c r="S22" s="137">
        <f t="shared" ref="S22:S27" si="46">P22+R22</f>
        <v>0</v>
      </c>
      <c r="T22" s="143">
        <v>0</v>
      </c>
      <c r="U22" s="38">
        <v>0.21</v>
      </c>
      <c r="V22" s="136">
        <f t="shared" ref="V22:V27" si="47">T22*U22</f>
        <v>0</v>
      </c>
      <c r="W22" s="137">
        <f t="shared" ref="W22:W27" si="48">T22+V22</f>
        <v>0</v>
      </c>
      <c r="X22" s="143">
        <v>0</v>
      </c>
      <c r="Y22" s="38">
        <v>0.21</v>
      </c>
      <c r="Z22" s="136">
        <f t="shared" ref="Z22:Z27" si="49">X22*Y22</f>
        <v>0</v>
      </c>
      <c r="AA22" s="137">
        <f t="shared" ref="AA22:AA27" si="50">X22+Z22</f>
        <v>0</v>
      </c>
      <c r="AB22" s="143">
        <v>0</v>
      </c>
      <c r="AC22" s="38">
        <v>0.21</v>
      </c>
      <c r="AD22" s="136">
        <f t="shared" ref="AD22:AD27" si="51">AB22*AC22</f>
        <v>0</v>
      </c>
      <c r="AE22" s="137">
        <f t="shared" ref="AE22:AE27" si="52">AB22+AD22</f>
        <v>0</v>
      </c>
      <c r="AF22" s="143">
        <v>0</v>
      </c>
      <c r="AG22" s="38">
        <v>0.21</v>
      </c>
      <c r="AH22" s="136">
        <f t="shared" ref="AH22:AH27" si="53">AF22*AG22</f>
        <v>0</v>
      </c>
      <c r="AI22" s="137">
        <f t="shared" ref="AI22:AI27" si="54">AF22+AH22</f>
        <v>0</v>
      </c>
      <c r="AJ22" s="143">
        <v>0</v>
      </c>
      <c r="AK22" s="38">
        <v>0.21</v>
      </c>
      <c r="AL22" s="136">
        <f t="shared" ref="AL22:AL27" si="55">AJ22*AK22</f>
        <v>0</v>
      </c>
      <c r="AM22" s="137">
        <f t="shared" ref="AM22:AM27" si="56">AJ22+AL22</f>
        <v>0</v>
      </c>
      <c r="AN22" s="143">
        <v>0</v>
      </c>
      <c r="AO22" s="38">
        <v>0.21</v>
      </c>
      <c r="AP22" s="136">
        <f t="shared" ref="AP22:AP27" si="57">AN22*AO22</f>
        <v>0</v>
      </c>
      <c r="AQ22" s="137">
        <f t="shared" ref="AQ22:AQ27" si="58">AN22+AP22</f>
        <v>0</v>
      </c>
      <c r="AR22" s="135">
        <v>0</v>
      </c>
      <c r="AS22" s="38">
        <v>0.21</v>
      </c>
      <c r="AT22" s="136">
        <f t="shared" ref="AT22:AT27" si="59">AR22*AS22</f>
        <v>0</v>
      </c>
      <c r="AU22" s="137">
        <f t="shared" ref="AU22:AU27" si="60">AR22+AT22</f>
        <v>0</v>
      </c>
      <c r="AV22" s="135">
        <v>0</v>
      </c>
      <c r="AW22" s="38">
        <v>0.21</v>
      </c>
      <c r="AX22" s="136">
        <f t="shared" ref="AX22:AX27" si="61">AV22*AW22</f>
        <v>0</v>
      </c>
      <c r="AY22" s="137">
        <f t="shared" ref="AY22:AY27" si="62">AV22+AX22</f>
        <v>0</v>
      </c>
      <c r="AZ22" s="148">
        <f t="shared" si="38"/>
        <v>0</v>
      </c>
    </row>
    <row r="23" spans="1:52" ht="15.75" customHeight="1" x14ac:dyDescent="0.2">
      <c r="A23" s="20"/>
      <c r="B23" s="124" t="s">
        <v>261</v>
      </c>
      <c r="C23" s="143">
        <v>0</v>
      </c>
      <c r="D23" s="143">
        <v>0</v>
      </c>
      <c r="E23" s="38">
        <v>0.21</v>
      </c>
      <c r="F23" s="136">
        <f t="shared" si="39"/>
        <v>0</v>
      </c>
      <c r="G23" s="63">
        <f t="shared" si="40"/>
        <v>0</v>
      </c>
      <c r="H23" s="143">
        <v>0</v>
      </c>
      <c r="I23" s="38">
        <v>0.21</v>
      </c>
      <c r="J23" s="136">
        <f t="shared" si="41"/>
        <v>0</v>
      </c>
      <c r="K23" s="63">
        <f t="shared" si="42"/>
        <v>0</v>
      </c>
      <c r="L23" s="143">
        <v>0</v>
      </c>
      <c r="M23" s="38">
        <v>0.21</v>
      </c>
      <c r="N23" s="136">
        <f t="shared" si="43"/>
        <v>0</v>
      </c>
      <c r="O23" s="138">
        <f t="shared" si="44"/>
        <v>0</v>
      </c>
      <c r="P23" s="143">
        <v>0</v>
      </c>
      <c r="Q23" s="38">
        <v>0.21</v>
      </c>
      <c r="R23" s="136">
        <f t="shared" si="45"/>
        <v>0</v>
      </c>
      <c r="S23" s="138">
        <f t="shared" si="46"/>
        <v>0</v>
      </c>
      <c r="T23" s="143">
        <v>0</v>
      </c>
      <c r="U23" s="38">
        <v>0.21</v>
      </c>
      <c r="V23" s="136">
        <f t="shared" si="47"/>
        <v>0</v>
      </c>
      <c r="W23" s="138">
        <f t="shared" si="48"/>
        <v>0</v>
      </c>
      <c r="X23" s="143">
        <v>0</v>
      </c>
      <c r="Y23" s="38">
        <v>0.21</v>
      </c>
      <c r="Z23" s="136">
        <f t="shared" si="49"/>
        <v>0</v>
      </c>
      <c r="AA23" s="138">
        <f t="shared" si="50"/>
        <v>0</v>
      </c>
      <c r="AB23" s="143">
        <v>0</v>
      </c>
      <c r="AC23" s="38">
        <v>0.21</v>
      </c>
      <c r="AD23" s="136">
        <f t="shared" si="51"/>
        <v>0</v>
      </c>
      <c r="AE23" s="138">
        <f t="shared" si="52"/>
        <v>0</v>
      </c>
      <c r="AF23" s="143">
        <v>0</v>
      </c>
      <c r="AG23" s="38">
        <v>0.21</v>
      </c>
      <c r="AH23" s="136">
        <f t="shared" si="53"/>
        <v>0</v>
      </c>
      <c r="AI23" s="138">
        <f t="shared" si="54"/>
        <v>0</v>
      </c>
      <c r="AJ23" s="143">
        <v>0</v>
      </c>
      <c r="AK23" s="38">
        <v>0.21</v>
      </c>
      <c r="AL23" s="136">
        <f t="shared" si="55"/>
        <v>0</v>
      </c>
      <c r="AM23" s="138">
        <f t="shared" si="56"/>
        <v>0</v>
      </c>
      <c r="AN23" s="143">
        <v>0</v>
      </c>
      <c r="AO23" s="38">
        <v>0.21</v>
      </c>
      <c r="AP23" s="136">
        <f t="shared" si="57"/>
        <v>0</v>
      </c>
      <c r="AQ23" s="138">
        <f t="shared" si="58"/>
        <v>0</v>
      </c>
      <c r="AR23" s="135">
        <v>0</v>
      </c>
      <c r="AS23" s="38">
        <v>0.21</v>
      </c>
      <c r="AT23" s="136">
        <f t="shared" si="59"/>
        <v>0</v>
      </c>
      <c r="AU23" s="138">
        <f t="shared" si="60"/>
        <v>0</v>
      </c>
      <c r="AV23" s="135">
        <v>0</v>
      </c>
      <c r="AW23" s="38">
        <v>0.21</v>
      </c>
      <c r="AX23" s="136">
        <f t="shared" si="61"/>
        <v>0</v>
      </c>
      <c r="AY23" s="138">
        <f t="shared" si="62"/>
        <v>0</v>
      </c>
      <c r="AZ23" s="148">
        <f t="shared" si="38"/>
        <v>0</v>
      </c>
    </row>
    <row r="24" spans="1:52" ht="15.75" customHeight="1" x14ac:dyDescent="0.2">
      <c r="A24" s="20"/>
      <c r="B24" s="124" t="s">
        <v>262</v>
      </c>
      <c r="C24" s="143">
        <v>0</v>
      </c>
      <c r="D24" s="143">
        <v>0</v>
      </c>
      <c r="E24" s="38">
        <v>0.21</v>
      </c>
      <c r="F24" s="136">
        <f t="shared" si="39"/>
        <v>0</v>
      </c>
      <c r="G24" s="62">
        <f t="shared" si="40"/>
        <v>0</v>
      </c>
      <c r="H24" s="143">
        <v>0</v>
      </c>
      <c r="I24" s="38">
        <v>0.21</v>
      </c>
      <c r="J24" s="136">
        <f t="shared" si="41"/>
        <v>0</v>
      </c>
      <c r="K24" s="62">
        <f t="shared" si="42"/>
        <v>0</v>
      </c>
      <c r="L24" s="143">
        <v>0</v>
      </c>
      <c r="M24" s="38">
        <v>0.21</v>
      </c>
      <c r="N24" s="136">
        <f t="shared" si="43"/>
        <v>0</v>
      </c>
      <c r="O24" s="139">
        <f t="shared" si="44"/>
        <v>0</v>
      </c>
      <c r="P24" s="143">
        <v>0</v>
      </c>
      <c r="Q24" s="38">
        <v>0.21</v>
      </c>
      <c r="R24" s="136">
        <f t="shared" si="45"/>
        <v>0</v>
      </c>
      <c r="S24" s="139">
        <f t="shared" si="46"/>
        <v>0</v>
      </c>
      <c r="T24" s="143">
        <v>0</v>
      </c>
      <c r="U24" s="38">
        <v>0.21</v>
      </c>
      <c r="V24" s="136">
        <f t="shared" si="47"/>
        <v>0</v>
      </c>
      <c r="W24" s="139">
        <f t="shared" si="48"/>
        <v>0</v>
      </c>
      <c r="X24" s="143">
        <v>0</v>
      </c>
      <c r="Y24" s="38">
        <v>0.21</v>
      </c>
      <c r="Z24" s="136">
        <f t="shared" si="49"/>
        <v>0</v>
      </c>
      <c r="AA24" s="139">
        <f t="shared" si="50"/>
        <v>0</v>
      </c>
      <c r="AB24" s="143">
        <v>0</v>
      </c>
      <c r="AC24" s="38">
        <v>0.21</v>
      </c>
      <c r="AD24" s="136">
        <f t="shared" si="51"/>
        <v>0</v>
      </c>
      <c r="AE24" s="139">
        <f t="shared" si="52"/>
        <v>0</v>
      </c>
      <c r="AF24" s="143">
        <v>0</v>
      </c>
      <c r="AG24" s="38">
        <v>0.21</v>
      </c>
      <c r="AH24" s="136">
        <f t="shared" si="53"/>
        <v>0</v>
      </c>
      <c r="AI24" s="139">
        <f t="shared" si="54"/>
        <v>0</v>
      </c>
      <c r="AJ24" s="143">
        <v>0</v>
      </c>
      <c r="AK24" s="38">
        <v>0.21</v>
      </c>
      <c r="AL24" s="136">
        <f t="shared" si="55"/>
        <v>0</v>
      </c>
      <c r="AM24" s="139">
        <f t="shared" si="56"/>
        <v>0</v>
      </c>
      <c r="AN24" s="143">
        <v>0</v>
      </c>
      <c r="AO24" s="38">
        <v>0.21</v>
      </c>
      <c r="AP24" s="136">
        <f t="shared" si="57"/>
        <v>0</v>
      </c>
      <c r="AQ24" s="139">
        <f t="shared" si="58"/>
        <v>0</v>
      </c>
      <c r="AR24" s="135">
        <v>0</v>
      </c>
      <c r="AS24" s="38">
        <v>0.21</v>
      </c>
      <c r="AT24" s="136">
        <f t="shared" si="59"/>
        <v>0</v>
      </c>
      <c r="AU24" s="139">
        <f t="shared" si="60"/>
        <v>0</v>
      </c>
      <c r="AV24" s="135">
        <v>0</v>
      </c>
      <c r="AW24" s="38">
        <v>0.21</v>
      </c>
      <c r="AX24" s="136">
        <f t="shared" si="61"/>
        <v>0</v>
      </c>
      <c r="AY24" s="139">
        <f t="shared" si="62"/>
        <v>0</v>
      </c>
      <c r="AZ24" s="148">
        <f t="shared" si="38"/>
        <v>0</v>
      </c>
    </row>
    <row r="25" spans="1:52" ht="15.75" customHeight="1" x14ac:dyDescent="0.2">
      <c r="A25" s="20"/>
      <c r="B25" s="124" t="s">
        <v>263</v>
      </c>
      <c r="C25" s="143">
        <v>0</v>
      </c>
      <c r="D25" s="143">
        <v>0</v>
      </c>
      <c r="E25" s="38">
        <v>0.21</v>
      </c>
      <c r="F25" s="136">
        <f t="shared" si="39"/>
        <v>0</v>
      </c>
      <c r="G25" s="62">
        <f t="shared" si="40"/>
        <v>0</v>
      </c>
      <c r="H25" s="143">
        <v>0</v>
      </c>
      <c r="I25" s="38">
        <v>0.21</v>
      </c>
      <c r="J25" s="136">
        <f t="shared" si="41"/>
        <v>0</v>
      </c>
      <c r="K25" s="62">
        <f t="shared" si="42"/>
        <v>0</v>
      </c>
      <c r="L25" s="143">
        <v>0</v>
      </c>
      <c r="M25" s="38">
        <v>0.21</v>
      </c>
      <c r="N25" s="136">
        <f t="shared" si="43"/>
        <v>0</v>
      </c>
      <c r="O25" s="139">
        <f t="shared" si="44"/>
        <v>0</v>
      </c>
      <c r="P25" s="143">
        <v>0</v>
      </c>
      <c r="Q25" s="38">
        <v>0.21</v>
      </c>
      <c r="R25" s="136">
        <f t="shared" si="45"/>
        <v>0</v>
      </c>
      <c r="S25" s="139">
        <f t="shared" si="46"/>
        <v>0</v>
      </c>
      <c r="T25" s="143">
        <v>0</v>
      </c>
      <c r="U25" s="38">
        <v>0.21</v>
      </c>
      <c r="V25" s="136">
        <f t="shared" si="47"/>
        <v>0</v>
      </c>
      <c r="W25" s="139">
        <f t="shared" si="48"/>
        <v>0</v>
      </c>
      <c r="X25" s="143">
        <v>0</v>
      </c>
      <c r="Y25" s="38">
        <v>0.21</v>
      </c>
      <c r="Z25" s="136">
        <f t="shared" si="49"/>
        <v>0</v>
      </c>
      <c r="AA25" s="139">
        <f t="shared" si="50"/>
        <v>0</v>
      </c>
      <c r="AB25" s="143">
        <v>0</v>
      </c>
      <c r="AC25" s="38">
        <v>0.21</v>
      </c>
      <c r="AD25" s="136">
        <f t="shared" si="51"/>
        <v>0</v>
      </c>
      <c r="AE25" s="139">
        <f t="shared" si="52"/>
        <v>0</v>
      </c>
      <c r="AF25" s="143">
        <v>0</v>
      </c>
      <c r="AG25" s="38">
        <v>0.21</v>
      </c>
      <c r="AH25" s="136">
        <f t="shared" si="53"/>
        <v>0</v>
      </c>
      <c r="AI25" s="139">
        <f t="shared" si="54"/>
        <v>0</v>
      </c>
      <c r="AJ25" s="143">
        <v>0</v>
      </c>
      <c r="AK25" s="38">
        <v>0.21</v>
      </c>
      <c r="AL25" s="136">
        <f t="shared" si="55"/>
        <v>0</v>
      </c>
      <c r="AM25" s="139">
        <f t="shared" si="56"/>
        <v>0</v>
      </c>
      <c r="AN25" s="143">
        <v>0</v>
      </c>
      <c r="AO25" s="38">
        <v>0.21</v>
      </c>
      <c r="AP25" s="136">
        <f t="shared" si="57"/>
        <v>0</v>
      </c>
      <c r="AQ25" s="139">
        <f t="shared" si="58"/>
        <v>0</v>
      </c>
      <c r="AR25" s="135">
        <v>0</v>
      </c>
      <c r="AS25" s="38">
        <v>0.21</v>
      </c>
      <c r="AT25" s="136">
        <f t="shared" si="59"/>
        <v>0</v>
      </c>
      <c r="AU25" s="139">
        <f t="shared" si="60"/>
        <v>0</v>
      </c>
      <c r="AV25" s="135">
        <v>0</v>
      </c>
      <c r="AW25" s="38">
        <v>0.21</v>
      </c>
      <c r="AX25" s="136">
        <f t="shared" si="61"/>
        <v>0</v>
      </c>
      <c r="AY25" s="139">
        <f t="shared" si="62"/>
        <v>0</v>
      </c>
      <c r="AZ25" s="148">
        <f t="shared" si="38"/>
        <v>0</v>
      </c>
    </row>
    <row r="26" spans="1:52" ht="15.75" customHeight="1" x14ac:dyDescent="0.2">
      <c r="A26" s="20"/>
      <c r="B26" s="124" t="s">
        <v>264</v>
      </c>
      <c r="C26" s="143">
        <v>0</v>
      </c>
      <c r="D26" s="143">
        <v>0</v>
      </c>
      <c r="E26" s="38">
        <v>0.21</v>
      </c>
      <c r="F26" s="136">
        <f t="shared" si="39"/>
        <v>0</v>
      </c>
      <c r="G26" s="145">
        <f t="shared" si="40"/>
        <v>0</v>
      </c>
      <c r="H26" s="143">
        <v>0</v>
      </c>
      <c r="I26" s="38">
        <v>0.21</v>
      </c>
      <c r="J26" s="136">
        <f t="shared" si="41"/>
        <v>0</v>
      </c>
      <c r="K26" s="145">
        <f t="shared" si="42"/>
        <v>0</v>
      </c>
      <c r="L26" s="143">
        <v>0</v>
      </c>
      <c r="M26" s="38">
        <v>0.21</v>
      </c>
      <c r="N26" s="136">
        <f t="shared" si="43"/>
        <v>0</v>
      </c>
      <c r="O26" s="137">
        <f t="shared" si="44"/>
        <v>0</v>
      </c>
      <c r="P26" s="143">
        <v>0</v>
      </c>
      <c r="Q26" s="38">
        <v>0.21</v>
      </c>
      <c r="R26" s="136">
        <f t="shared" si="45"/>
        <v>0</v>
      </c>
      <c r="S26" s="137">
        <f t="shared" si="46"/>
        <v>0</v>
      </c>
      <c r="T26" s="143">
        <v>0</v>
      </c>
      <c r="U26" s="38">
        <v>0.21</v>
      </c>
      <c r="V26" s="136">
        <f t="shared" si="47"/>
        <v>0</v>
      </c>
      <c r="W26" s="137">
        <f t="shared" si="48"/>
        <v>0</v>
      </c>
      <c r="X26" s="143">
        <v>0</v>
      </c>
      <c r="Y26" s="38">
        <v>0.21</v>
      </c>
      <c r="Z26" s="136">
        <f t="shared" si="49"/>
        <v>0</v>
      </c>
      <c r="AA26" s="137">
        <f t="shared" si="50"/>
        <v>0</v>
      </c>
      <c r="AB26" s="143">
        <v>0</v>
      </c>
      <c r="AC26" s="38">
        <v>0.21</v>
      </c>
      <c r="AD26" s="136">
        <f t="shared" si="51"/>
        <v>0</v>
      </c>
      <c r="AE26" s="137">
        <f t="shared" si="52"/>
        <v>0</v>
      </c>
      <c r="AF26" s="143">
        <v>0</v>
      </c>
      <c r="AG26" s="38">
        <v>0.21</v>
      </c>
      <c r="AH26" s="136">
        <f t="shared" si="53"/>
        <v>0</v>
      </c>
      <c r="AI26" s="137">
        <f t="shared" si="54"/>
        <v>0</v>
      </c>
      <c r="AJ26" s="143">
        <v>0</v>
      </c>
      <c r="AK26" s="38">
        <v>0.21</v>
      </c>
      <c r="AL26" s="136">
        <f t="shared" si="55"/>
        <v>0</v>
      </c>
      <c r="AM26" s="137">
        <f t="shared" si="56"/>
        <v>0</v>
      </c>
      <c r="AN26" s="143">
        <v>0</v>
      </c>
      <c r="AO26" s="38">
        <v>0.21</v>
      </c>
      <c r="AP26" s="136">
        <f t="shared" si="57"/>
        <v>0</v>
      </c>
      <c r="AQ26" s="137">
        <f t="shared" si="58"/>
        <v>0</v>
      </c>
      <c r="AR26" s="135">
        <v>0</v>
      </c>
      <c r="AS26" s="38">
        <v>0.21</v>
      </c>
      <c r="AT26" s="136">
        <f t="shared" si="59"/>
        <v>0</v>
      </c>
      <c r="AU26" s="137">
        <f t="shared" si="60"/>
        <v>0</v>
      </c>
      <c r="AV26" s="135">
        <v>0</v>
      </c>
      <c r="AW26" s="38">
        <v>0.21</v>
      </c>
      <c r="AX26" s="136">
        <f t="shared" si="61"/>
        <v>0</v>
      </c>
      <c r="AY26" s="137">
        <f t="shared" si="62"/>
        <v>0</v>
      </c>
      <c r="AZ26" s="148">
        <f t="shared" si="38"/>
        <v>0</v>
      </c>
    </row>
    <row r="27" spans="1:52" ht="15.75" customHeight="1" thickBot="1" x14ac:dyDescent="0.25">
      <c r="A27" s="20"/>
      <c r="B27" s="124" t="s">
        <v>130</v>
      </c>
      <c r="C27" s="143">
        <v>0</v>
      </c>
      <c r="D27" s="143">
        <v>0</v>
      </c>
      <c r="E27" s="38">
        <v>0.21</v>
      </c>
      <c r="F27" s="136">
        <f t="shared" si="39"/>
        <v>0</v>
      </c>
      <c r="G27" s="146">
        <f t="shared" si="40"/>
        <v>0</v>
      </c>
      <c r="H27" s="143">
        <v>0</v>
      </c>
      <c r="I27" s="38">
        <v>0.21</v>
      </c>
      <c r="J27" s="136">
        <f t="shared" si="41"/>
        <v>0</v>
      </c>
      <c r="K27" s="146">
        <f t="shared" si="42"/>
        <v>0</v>
      </c>
      <c r="L27" s="143">
        <v>0</v>
      </c>
      <c r="M27" s="38">
        <v>0.21</v>
      </c>
      <c r="N27" s="136">
        <f t="shared" si="43"/>
        <v>0</v>
      </c>
      <c r="O27" s="140">
        <f t="shared" si="44"/>
        <v>0</v>
      </c>
      <c r="P27" s="143">
        <v>0</v>
      </c>
      <c r="Q27" s="38">
        <v>0.21</v>
      </c>
      <c r="R27" s="136">
        <f t="shared" si="45"/>
        <v>0</v>
      </c>
      <c r="S27" s="140">
        <f t="shared" si="46"/>
        <v>0</v>
      </c>
      <c r="T27" s="143">
        <v>0</v>
      </c>
      <c r="U27" s="38">
        <v>0.21</v>
      </c>
      <c r="V27" s="136">
        <f t="shared" si="47"/>
        <v>0</v>
      </c>
      <c r="W27" s="140">
        <f t="shared" si="48"/>
        <v>0</v>
      </c>
      <c r="X27" s="143">
        <v>0</v>
      </c>
      <c r="Y27" s="38">
        <v>0.21</v>
      </c>
      <c r="Z27" s="136">
        <f t="shared" si="49"/>
        <v>0</v>
      </c>
      <c r="AA27" s="140">
        <f t="shared" si="50"/>
        <v>0</v>
      </c>
      <c r="AB27" s="143">
        <v>0</v>
      </c>
      <c r="AC27" s="38">
        <v>0.21</v>
      </c>
      <c r="AD27" s="136">
        <f t="shared" si="51"/>
        <v>0</v>
      </c>
      <c r="AE27" s="140">
        <f t="shared" si="52"/>
        <v>0</v>
      </c>
      <c r="AF27" s="143">
        <v>0</v>
      </c>
      <c r="AG27" s="38">
        <v>0.21</v>
      </c>
      <c r="AH27" s="136">
        <f t="shared" si="53"/>
        <v>0</v>
      </c>
      <c r="AI27" s="140">
        <f t="shared" si="54"/>
        <v>0</v>
      </c>
      <c r="AJ27" s="143">
        <v>0</v>
      </c>
      <c r="AK27" s="38">
        <v>0.21</v>
      </c>
      <c r="AL27" s="136">
        <f t="shared" si="55"/>
        <v>0</v>
      </c>
      <c r="AM27" s="140">
        <f t="shared" si="56"/>
        <v>0</v>
      </c>
      <c r="AN27" s="143">
        <v>0</v>
      </c>
      <c r="AO27" s="38">
        <v>0.21</v>
      </c>
      <c r="AP27" s="136">
        <f t="shared" si="57"/>
        <v>0</v>
      </c>
      <c r="AQ27" s="140">
        <f t="shared" si="58"/>
        <v>0</v>
      </c>
      <c r="AR27" s="135">
        <v>0</v>
      </c>
      <c r="AS27" s="38">
        <v>0.21</v>
      </c>
      <c r="AT27" s="136">
        <f t="shared" si="59"/>
        <v>0</v>
      </c>
      <c r="AU27" s="140">
        <f t="shared" si="60"/>
        <v>0</v>
      </c>
      <c r="AV27" s="135">
        <v>0</v>
      </c>
      <c r="AW27" s="38">
        <v>0.21</v>
      </c>
      <c r="AX27" s="136">
        <f t="shared" si="61"/>
        <v>0</v>
      </c>
      <c r="AY27" s="140">
        <f t="shared" si="62"/>
        <v>0</v>
      </c>
      <c r="AZ27" s="148">
        <f t="shared" si="38"/>
        <v>0</v>
      </c>
    </row>
    <row r="28" spans="1:52" ht="15.75" customHeight="1" x14ac:dyDescent="0.2">
      <c r="B28" s="152" t="s">
        <v>133</v>
      </c>
      <c r="C28" s="29">
        <f t="shared" ref="C28:D28" si="63">SUM(C22:C27)</f>
        <v>0</v>
      </c>
      <c r="D28" s="141">
        <f t="shared" si="63"/>
        <v>0</v>
      </c>
      <c r="E28" s="57"/>
      <c r="F28" s="32">
        <f t="shared" ref="F28:H28" si="64">SUM(F22:F27)</f>
        <v>0</v>
      </c>
      <c r="G28" s="147">
        <f t="shared" si="64"/>
        <v>0</v>
      </c>
      <c r="H28" s="141">
        <f t="shared" si="64"/>
        <v>0</v>
      </c>
      <c r="I28" s="57"/>
      <c r="J28" s="32">
        <f t="shared" ref="J28:L28" si="65">SUM(J22:J27)</f>
        <v>0</v>
      </c>
      <c r="K28" s="147">
        <f t="shared" si="65"/>
        <v>0</v>
      </c>
      <c r="L28" s="141">
        <f t="shared" si="65"/>
        <v>0</v>
      </c>
      <c r="M28" s="57"/>
      <c r="N28" s="32">
        <f t="shared" ref="N28:P28" si="66">SUM(N22:N27)</f>
        <v>0</v>
      </c>
      <c r="O28" s="142">
        <f t="shared" si="66"/>
        <v>0</v>
      </c>
      <c r="P28" s="141">
        <f t="shared" si="66"/>
        <v>0</v>
      </c>
      <c r="Q28" s="57"/>
      <c r="R28" s="32">
        <f t="shared" ref="R28:T28" si="67">SUM(R22:R27)</f>
        <v>0</v>
      </c>
      <c r="S28" s="142">
        <f t="shared" si="67"/>
        <v>0</v>
      </c>
      <c r="T28" s="141">
        <f t="shared" si="67"/>
        <v>0</v>
      </c>
      <c r="U28" s="57"/>
      <c r="V28" s="32">
        <f t="shared" ref="V28:X28" si="68">SUM(V22:V27)</f>
        <v>0</v>
      </c>
      <c r="W28" s="142">
        <f t="shared" si="68"/>
        <v>0</v>
      </c>
      <c r="X28" s="141">
        <f t="shared" si="68"/>
        <v>0</v>
      </c>
      <c r="Y28" s="57"/>
      <c r="Z28" s="32">
        <f t="shared" ref="Z28:AB28" si="69">SUM(Z22:Z27)</f>
        <v>0</v>
      </c>
      <c r="AA28" s="142">
        <f t="shared" si="69"/>
        <v>0</v>
      </c>
      <c r="AB28" s="141">
        <f t="shared" si="69"/>
        <v>0</v>
      </c>
      <c r="AC28" s="57"/>
      <c r="AD28" s="32">
        <f t="shared" ref="AD28:AF28" si="70">SUM(AD22:AD27)</f>
        <v>0</v>
      </c>
      <c r="AE28" s="142">
        <f t="shared" si="70"/>
        <v>0</v>
      </c>
      <c r="AF28" s="141">
        <f t="shared" si="70"/>
        <v>0</v>
      </c>
      <c r="AG28" s="57"/>
      <c r="AH28" s="32">
        <f t="shared" ref="AH28:AJ28" si="71">SUM(AH22:AH27)</f>
        <v>0</v>
      </c>
      <c r="AI28" s="142">
        <f t="shared" si="71"/>
        <v>0</v>
      </c>
      <c r="AJ28" s="141">
        <f t="shared" si="71"/>
        <v>0</v>
      </c>
      <c r="AK28" s="57"/>
      <c r="AL28" s="32">
        <f t="shared" ref="AL28:AN28" si="72">SUM(AL22:AL27)</f>
        <v>0</v>
      </c>
      <c r="AM28" s="142">
        <f t="shared" si="72"/>
        <v>0</v>
      </c>
      <c r="AN28" s="141">
        <f t="shared" si="72"/>
        <v>0</v>
      </c>
      <c r="AO28" s="57"/>
      <c r="AP28" s="32">
        <f t="shared" ref="AP28:AR28" si="73">SUM(AP22:AP27)</f>
        <v>0</v>
      </c>
      <c r="AQ28" s="142">
        <f t="shared" si="73"/>
        <v>0</v>
      </c>
      <c r="AR28" s="141">
        <f t="shared" si="73"/>
        <v>0</v>
      </c>
      <c r="AS28" s="57"/>
      <c r="AT28" s="32">
        <f t="shared" ref="AT28:AV28" si="74">SUM(AT22:AT27)</f>
        <v>0</v>
      </c>
      <c r="AU28" s="142">
        <f t="shared" si="74"/>
        <v>0</v>
      </c>
      <c r="AV28" s="141">
        <f t="shared" si="74"/>
        <v>0</v>
      </c>
      <c r="AW28" s="57"/>
      <c r="AX28" s="32">
        <f t="shared" ref="AX28:AY28" si="75">SUM(AX22:AX27)</f>
        <v>0</v>
      </c>
      <c r="AY28" s="142">
        <f t="shared" si="75"/>
        <v>0</v>
      </c>
    </row>
    <row r="29" spans="1:52" ht="15.75" customHeight="1" x14ac:dyDescent="0.2">
      <c r="C29" s="18"/>
      <c r="D29" s="18"/>
    </row>
    <row r="30" spans="1:52" ht="15.75" customHeight="1" x14ac:dyDescent="0.2">
      <c r="C30" s="18"/>
      <c r="D30" s="18"/>
    </row>
    <row r="31" spans="1:52" ht="15.75" customHeight="1" x14ac:dyDescent="0.2">
      <c r="B31" s="339" t="s">
        <v>134</v>
      </c>
      <c r="C31" s="340"/>
      <c r="D31" s="153">
        <f>G17+K17+O17+S17+W17+AA17+AE17+AI17+AM17+AQ17+AU17+AY17</f>
        <v>0</v>
      </c>
    </row>
    <row r="32" spans="1:52" ht="15.75" customHeight="1" x14ac:dyDescent="0.2">
      <c r="B32" s="334" t="s">
        <v>135</v>
      </c>
      <c r="C32" s="335"/>
      <c r="D32" s="153">
        <f>G28+K28+O28+S28+W28+AA28+AE28+AI28+AM28+AQ28+AU28+AY28</f>
        <v>0</v>
      </c>
    </row>
    <row r="33" spans="3:4" ht="15.75" customHeight="1" x14ac:dyDescent="0.2">
      <c r="C33" s="18"/>
      <c r="D33" s="18"/>
    </row>
    <row r="34" spans="3:4" ht="15.75" customHeight="1" x14ac:dyDescent="0.2">
      <c r="C34" s="18"/>
      <c r="D34" s="18"/>
    </row>
    <row r="35" spans="3:4" ht="15.75" customHeight="1" x14ac:dyDescent="0.2">
      <c r="C35" s="18"/>
      <c r="D35" s="18"/>
    </row>
    <row r="36" spans="3:4" ht="15.75" customHeight="1" x14ac:dyDescent="0.2">
      <c r="C36" s="18"/>
      <c r="D36" s="18"/>
    </row>
    <row r="37" spans="3:4" ht="15.75" customHeight="1" x14ac:dyDescent="0.2">
      <c r="C37" s="18"/>
      <c r="D37" s="18"/>
    </row>
    <row r="38" spans="3:4" ht="15.75" customHeight="1" x14ac:dyDescent="0.2">
      <c r="C38" s="18"/>
      <c r="D38" s="18"/>
    </row>
    <row r="39" spans="3:4" ht="15.75" customHeight="1" x14ac:dyDescent="0.2">
      <c r="C39" s="18"/>
      <c r="D39" s="18"/>
    </row>
    <row r="40" spans="3:4" ht="15.75" customHeight="1" x14ac:dyDescent="0.2">
      <c r="C40" s="18"/>
      <c r="D40" s="18"/>
    </row>
    <row r="41" spans="3:4" ht="15.75" customHeight="1" x14ac:dyDescent="0.2">
      <c r="C41" s="18"/>
      <c r="D41" s="18"/>
    </row>
    <row r="42" spans="3:4" ht="15.75" customHeight="1" x14ac:dyDescent="0.2">
      <c r="C42" s="18"/>
      <c r="D42" s="18"/>
    </row>
    <row r="43" spans="3:4" ht="15.75" customHeight="1" x14ac:dyDescent="0.2">
      <c r="C43" s="18"/>
      <c r="D43" s="18"/>
    </row>
    <row r="44" spans="3:4" ht="15.75" customHeight="1" x14ac:dyDescent="0.2">
      <c r="C44" s="18"/>
      <c r="D44" s="18"/>
    </row>
    <row r="45" spans="3:4" ht="15.75" customHeight="1" x14ac:dyDescent="0.2">
      <c r="C45" s="18"/>
      <c r="D45" s="18"/>
    </row>
    <row r="46" spans="3:4" ht="15.75" customHeight="1" x14ac:dyDescent="0.2">
      <c r="C46" s="18"/>
      <c r="D46" s="18"/>
    </row>
    <row r="47" spans="3:4" ht="15.75" customHeight="1" x14ac:dyDescent="0.2">
      <c r="C47" s="18"/>
      <c r="D47" s="18"/>
    </row>
    <row r="48" spans="3:4" ht="15.75" customHeight="1" x14ac:dyDescent="0.2">
      <c r="C48" s="18"/>
      <c r="D48" s="18"/>
    </row>
    <row r="49" spans="3:4" ht="15.75" customHeight="1" x14ac:dyDescent="0.2">
      <c r="C49" s="18"/>
      <c r="D49" s="18"/>
    </row>
    <row r="50" spans="3:4" ht="15.75" customHeight="1" x14ac:dyDescent="0.2">
      <c r="C50" s="18"/>
      <c r="D50" s="18"/>
    </row>
    <row r="51" spans="3:4" ht="15.75" customHeight="1" x14ac:dyDescent="0.2">
      <c r="C51" s="18"/>
      <c r="D51" s="18"/>
    </row>
    <row r="52" spans="3:4" ht="15.75" customHeight="1" x14ac:dyDescent="0.2">
      <c r="C52" s="18"/>
      <c r="D52" s="18"/>
    </row>
    <row r="53" spans="3:4" ht="15.75" customHeight="1" x14ac:dyDescent="0.2">
      <c r="C53" s="18"/>
      <c r="D53" s="18"/>
    </row>
    <row r="54" spans="3:4" ht="15.75" customHeight="1" x14ac:dyDescent="0.2">
      <c r="C54" s="18"/>
      <c r="D54" s="18"/>
    </row>
    <row r="55" spans="3:4" ht="15.75" customHeight="1" x14ac:dyDescent="0.2">
      <c r="C55" s="18"/>
      <c r="D55" s="18"/>
    </row>
    <row r="56" spans="3:4" ht="15.75" customHeight="1" x14ac:dyDescent="0.2">
      <c r="C56" s="18"/>
      <c r="D56" s="18"/>
    </row>
    <row r="57" spans="3:4" ht="15.75" customHeight="1" x14ac:dyDescent="0.2">
      <c r="C57" s="18"/>
      <c r="D57" s="18"/>
    </row>
    <row r="58" spans="3:4" ht="15.75" customHeight="1" x14ac:dyDescent="0.2">
      <c r="C58" s="18"/>
      <c r="D58" s="18"/>
    </row>
    <row r="59" spans="3:4" ht="15.75" customHeight="1" x14ac:dyDescent="0.2">
      <c r="C59" s="18"/>
      <c r="D59" s="18"/>
    </row>
    <row r="60" spans="3:4" ht="15.75" customHeight="1" x14ac:dyDescent="0.2">
      <c r="C60" s="18"/>
      <c r="D60" s="18"/>
    </row>
    <row r="61" spans="3:4" ht="15.75" customHeight="1" x14ac:dyDescent="0.2">
      <c r="C61" s="18"/>
      <c r="D61" s="18"/>
    </row>
    <row r="62" spans="3:4" ht="15.75" customHeight="1" x14ac:dyDescent="0.2">
      <c r="C62" s="18"/>
      <c r="D62" s="18"/>
    </row>
    <row r="63" spans="3:4" ht="15.75" customHeight="1" x14ac:dyDescent="0.2">
      <c r="C63" s="18"/>
      <c r="D63" s="18"/>
    </row>
    <row r="64" spans="3:4" ht="15.75" customHeight="1" x14ac:dyDescent="0.2">
      <c r="C64" s="18"/>
      <c r="D64" s="18"/>
    </row>
    <row r="65" spans="3:4" ht="15.75" customHeight="1" x14ac:dyDescent="0.2">
      <c r="C65" s="18"/>
      <c r="D65" s="18"/>
    </row>
    <row r="66" spans="3:4" ht="15.75" customHeight="1" x14ac:dyDescent="0.2">
      <c r="C66" s="18"/>
      <c r="D66" s="18"/>
    </row>
    <row r="67" spans="3:4" ht="15.75" customHeight="1" x14ac:dyDescent="0.2">
      <c r="C67" s="18"/>
      <c r="D67" s="18"/>
    </row>
    <row r="68" spans="3:4" ht="15.75" customHeight="1" x14ac:dyDescent="0.2">
      <c r="C68" s="18"/>
      <c r="D68" s="18"/>
    </row>
    <row r="69" spans="3:4" ht="15.75" customHeight="1" x14ac:dyDescent="0.2">
      <c r="C69" s="18"/>
      <c r="D69" s="18"/>
    </row>
    <row r="70" spans="3:4" ht="15.75" customHeight="1" x14ac:dyDescent="0.2">
      <c r="C70" s="18"/>
      <c r="D70" s="18"/>
    </row>
    <row r="71" spans="3:4" ht="15.75" customHeight="1" x14ac:dyDescent="0.2">
      <c r="C71" s="18"/>
      <c r="D71" s="18"/>
    </row>
    <row r="72" spans="3:4" ht="15.75" customHeight="1" x14ac:dyDescent="0.2">
      <c r="C72" s="18"/>
      <c r="D72" s="18"/>
    </row>
    <row r="73" spans="3:4" ht="15.75" customHeight="1" x14ac:dyDescent="0.2">
      <c r="C73" s="18"/>
      <c r="D73" s="18"/>
    </row>
    <row r="74" spans="3:4" ht="15.75" customHeight="1" x14ac:dyDescent="0.2">
      <c r="C74" s="18"/>
      <c r="D74" s="18"/>
    </row>
    <row r="75" spans="3:4" ht="15.75" customHeight="1" x14ac:dyDescent="0.2">
      <c r="C75" s="18"/>
      <c r="D75" s="18"/>
    </row>
    <row r="76" spans="3:4" ht="15.75" customHeight="1" x14ac:dyDescent="0.2">
      <c r="C76" s="18"/>
      <c r="D76" s="18"/>
    </row>
    <row r="77" spans="3:4" ht="15.75" customHeight="1" x14ac:dyDescent="0.2">
      <c r="C77" s="18"/>
      <c r="D77" s="18"/>
    </row>
    <row r="78" spans="3:4" ht="15.75" customHeight="1" x14ac:dyDescent="0.2">
      <c r="C78" s="18"/>
      <c r="D78" s="18"/>
    </row>
    <row r="79" spans="3:4" ht="15.75" customHeight="1" x14ac:dyDescent="0.2">
      <c r="C79" s="18"/>
      <c r="D79" s="18"/>
    </row>
    <row r="80" spans="3:4" ht="15.75" customHeight="1" x14ac:dyDescent="0.2">
      <c r="C80" s="18"/>
      <c r="D80" s="18"/>
    </row>
    <row r="81" spans="3:4" ht="15.75" customHeight="1" x14ac:dyDescent="0.2">
      <c r="C81" s="18"/>
      <c r="D81" s="18"/>
    </row>
    <row r="82" spans="3:4" ht="15.75" customHeight="1" x14ac:dyDescent="0.2">
      <c r="C82" s="18"/>
      <c r="D82" s="18"/>
    </row>
    <row r="83" spans="3:4" ht="15.75" customHeight="1" x14ac:dyDescent="0.2">
      <c r="C83" s="18"/>
      <c r="D83" s="18"/>
    </row>
    <row r="84" spans="3:4" ht="15.75" customHeight="1" x14ac:dyDescent="0.2">
      <c r="C84" s="18"/>
      <c r="D84" s="18"/>
    </row>
    <row r="85" spans="3:4" ht="15.75" customHeight="1" x14ac:dyDescent="0.2">
      <c r="C85" s="18"/>
      <c r="D85" s="18"/>
    </row>
    <row r="86" spans="3:4" ht="15.75" customHeight="1" x14ac:dyDescent="0.2">
      <c r="C86" s="18"/>
      <c r="D86" s="18"/>
    </row>
    <row r="87" spans="3:4" ht="15.75" customHeight="1" x14ac:dyDescent="0.2">
      <c r="C87" s="18"/>
      <c r="D87" s="18"/>
    </row>
    <row r="88" spans="3:4" ht="15.75" customHeight="1" x14ac:dyDescent="0.2">
      <c r="C88" s="18"/>
      <c r="D88" s="18"/>
    </row>
    <row r="89" spans="3:4" ht="15.75" customHeight="1" x14ac:dyDescent="0.2">
      <c r="C89" s="18"/>
      <c r="D89" s="18"/>
    </row>
    <row r="90" spans="3:4" ht="15.75" customHeight="1" x14ac:dyDescent="0.2">
      <c r="C90" s="18"/>
      <c r="D90" s="18"/>
    </row>
    <row r="91" spans="3:4" ht="15.75" customHeight="1" x14ac:dyDescent="0.2">
      <c r="C91" s="18"/>
      <c r="D91" s="18"/>
    </row>
    <row r="92" spans="3:4" ht="15.75" customHeight="1" x14ac:dyDescent="0.2">
      <c r="C92" s="18"/>
      <c r="D92" s="18"/>
    </row>
    <row r="93" spans="3:4" ht="15.75" customHeight="1" x14ac:dyDescent="0.2">
      <c r="C93" s="18"/>
      <c r="D93" s="18"/>
    </row>
    <row r="94" spans="3:4" ht="15.75" customHeight="1" x14ac:dyDescent="0.2">
      <c r="C94" s="18"/>
      <c r="D94" s="18"/>
    </row>
    <row r="95" spans="3:4" ht="15.75" customHeight="1" x14ac:dyDescent="0.2">
      <c r="C95" s="18"/>
      <c r="D95" s="18"/>
    </row>
    <row r="96" spans="3:4" ht="15.75" customHeight="1" x14ac:dyDescent="0.2">
      <c r="C96" s="18"/>
      <c r="D96" s="18"/>
    </row>
    <row r="97" spans="3:4" ht="15.75" customHeight="1" x14ac:dyDescent="0.2">
      <c r="C97" s="18"/>
      <c r="D97" s="18"/>
    </row>
    <row r="98" spans="3:4" ht="15.75" customHeight="1" x14ac:dyDescent="0.2">
      <c r="C98" s="18"/>
      <c r="D98" s="18"/>
    </row>
    <row r="99" spans="3:4" ht="15.75" customHeight="1" x14ac:dyDescent="0.2">
      <c r="C99" s="18"/>
      <c r="D99" s="18"/>
    </row>
    <row r="100" spans="3:4" ht="15.75" customHeight="1" x14ac:dyDescent="0.2">
      <c r="C100" s="18"/>
      <c r="D100" s="18"/>
    </row>
    <row r="101" spans="3:4" ht="15.75" customHeight="1" x14ac:dyDescent="0.2">
      <c r="C101" s="18"/>
      <c r="D101" s="18"/>
    </row>
    <row r="102" spans="3:4" ht="15.75" customHeight="1" x14ac:dyDescent="0.2">
      <c r="C102" s="18"/>
      <c r="D102" s="18"/>
    </row>
    <row r="103" spans="3:4" ht="15.75" customHeight="1" x14ac:dyDescent="0.2">
      <c r="C103" s="18"/>
      <c r="D103" s="18"/>
    </row>
    <row r="104" spans="3:4" ht="15.75" customHeight="1" x14ac:dyDescent="0.2">
      <c r="C104" s="18"/>
      <c r="D104" s="18"/>
    </row>
    <row r="105" spans="3:4" ht="15.75" customHeight="1" x14ac:dyDescent="0.2">
      <c r="C105" s="18"/>
      <c r="D105" s="18"/>
    </row>
    <row r="106" spans="3:4" ht="15.75" customHeight="1" x14ac:dyDescent="0.2">
      <c r="C106" s="18"/>
      <c r="D106" s="18"/>
    </row>
    <row r="107" spans="3:4" ht="15.75" customHeight="1" x14ac:dyDescent="0.2">
      <c r="C107" s="18"/>
      <c r="D107" s="18"/>
    </row>
    <row r="108" spans="3:4" ht="15.75" customHeight="1" x14ac:dyDescent="0.2">
      <c r="C108" s="18"/>
      <c r="D108" s="18"/>
    </row>
    <row r="109" spans="3:4" ht="15.75" customHeight="1" x14ac:dyDescent="0.2">
      <c r="C109" s="18"/>
      <c r="D109" s="18"/>
    </row>
    <row r="110" spans="3:4" ht="15.75" customHeight="1" x14ac:dyDescent="0.2">
      <c r="C110" s="18"/>
      <c r="D110" s="18"/>
    </row>
    <row r="111" spans="3:4" ht="15.75" customHeight="1" x14ac:dyDescent="0.2">
      <c r="C111" s="18"/>
      <c r="D111" s="18"/>
    </row>
    <row r="112" spans="3:4" ht="15.75" customHeight="1" x14ac:dyDescent="0.2">
      <c r="C112" s="18"/>
      <c r="D112" s="18"/>
    </row>
    <row r="113" spans="3:4" ht="15.75" customHeight="1" x14ac:dyDescent="0.2">
      <c r="C113" s="18"/>
      <c r="D113" s="18"/>
    </row>
    <row r="114" spans="3:4" ht="15.75" customHeight="1" x14ac:dyDescent="0.2">
      <c r="C114" s="18"/>
      <c r="D114" s="18"/>
    </row>
    <row r="115" spans="3:4" ht="15.75" customHeight="1" x14ac:dyDescent="0.2">
      <c r="C115" s="18"/>
      <c r="D115" s="18"/>
    </row>
    <row r="116" spans="3:4" ht="15.75" customHeight="1" x14ac:dyDescent="0.2">
      <c r="C116" s="18"/>
      <c r="D116" s="18"/>
    </row>
    <row r="117" spans="3:4" ht="15.75" customHeight="1" x14ac:dyDescent="0.2">
      <c r="C117" s="18"/>
      <c r="D117" s="18"/>
    </row>
    <row r="118" spans="3:4" ht="15.75" customHeight="1" x14ac:dyDescent="0.2">
      <c r="C118" s="18"/>
      <c r="D118" s="18"/>
    </row>
    <row r="119" spans="3:4" ht="15.75" customHeight="1" x14ac:dyDescent="0.2">
      <c r="C119" s="18"/>
      <c r="D119" s="18"/>
    </row>
    <row r="120" spans="3:4" ht="15.75" customHeight="1" x14ac:dyDescent="0.2">
      <c r="C120" s="18"/>
      <c r="D120" s="18"/>
    </row>
    <row r="121" spans="3:4" ht="15.75" customHeight="1" x14ac:dyDescent="0.2">
      <c r="C121" s="18"/>
      <c r="D121" s="18"/>
    </row>
    <row r="122" spans="3:4" ht="15.75" customHeight="1" x14ac:dyDescent="0.2">
      <c r="C122" s="18"/>
      <c r="D122" s="18"/>
    </row>
    <row r="123" spans="3:4" ht="15.75" customHeight="1" x14ac:dyDescent="0.2">
      <c r="C123" s="18"/>
      <c r="D123" s="18"/>
    </row>
    <row r="124" spans="3:4" ht="15.75" customHeight="1" x14ac:dyDescent="0.2">
      <c r="C124" s="18"/>
      <c r="D124" s="18"/>
    </row>
    <row r="125" spans="3:4" ht="15.75" customHeight="1" x14ac:dyDescent="0.2">
      <c r="C125" s="18"/>
      <c r="D125" s="18"/>
    </row>
    <row r="126" spans="3:4" ht="15.75" customHeight="1" x14ac:dyDescent="0.2">
      <c r="C126" s="18"/>
      <c r="D126" s="18"/>
    </row>
    <row r="127" spans="3:4" ht="15.75" customHeight="1" x14ac:dyDescent="0.2">
      <c r="C127" s="18"/>
      <c r="D127" s="18"/>
    </row>
    <row r="128" spans="3:4" ht="15.75" customHeight="1" x14ac:dyDescent="0.2">
      <c r="C128" s="18"/>
      <c r="D128" s="18"/>
    </row>
    <row r="129" spans="3:4" ht="15.75" customHeight="1" x14ac:dyDescent="0.2">
      <c r="C129" s="18"/>
      <c r="D129" s="18"/>
    </row>
    <row r="130" spans="3:4" ht="15.75" customHeight="1" x14ac:dyDescent="0.2">
      <c r="C130" s="18"/>
      <c r="D130" s="18"/>
    </row>
    <row r="131" spans="3:4" ht="15.75" customHeight="1" x14ac:dyDescent="0.2">
      <c r="C131" s="18"/>
      <c r="D131" s="18"/>
    </row>
    <row r="132" spans="3:4" ht="15.75" customHeight="1" x14ac:dyDescent="0.2">
      <c r="C132" s="18"/>
      <c r="D132" s="18"/>
    </row>
    <row r="133" spans="3:4" ht="15.75" customHeight="1" x14ac:dyDescent="0.2">
      <c r="C133" s="18"/>
      <c r="D133" s="18"/>
    </row>
    <row r="134" spans="3:4" ht="15.75" customHeight="1" x14ac:dyDescent="0.2">
      <c r="C134" s="18"/>
      <c r="D134" s="18"/>
    </row>
    <row r="135" spans="3:4" ht="15.75" customHeight="1" x14ac:dyDescent="0.2">
      <c r="C135" s="18"/>
      <c r="D135" s="18"/>
    </row>
    <row r="136" spans="3:4" ht="15.75" customHeight="1" x14ac:dyDescent="0.2">
      <c r="C136" s="18"/>
      <c r="D136" s="18"/>
    </row>
    <row r="137" spans="3:4" ht="15.75" customHeight="1" x14ac:dyDescent="0.2">
      <c r="C137" s="18"/>
      <c r="D137" s="18"/>
    </row>
    <row r="138" spans="3:4" ht="15.75" customHeight="1" x14ac:dyDescent="0.2">
      <c r="C138" s="18"/>
      <c r="D138" s="18"/>
    </row>
    <row r="139" spans="3:4" ht="15.75" customHeight="1" x14ac:dyDescent="0.2">
      <c r="C139" s="18"/>
      <c r="D139" s="18"/>
    </row>
    <row r="140" spans="3:4" ht="15.75" customHeight="1" x14ac:dyDescent="0.2">
      <c r="C140" s="18"/>
      <c r="D140" s="18"/>
    </row>
    <row r="141" spans="3:4" ht="15.75" customHeight="1" x14ac:dyDescent="0.2">
      <c r="C141" s="18"/>
      <c r="D141" s="18"/>
    </row>
    <row r="142" spans="3:4" ht="15.75" customHeight="1" x14ac:dyDescent="0.2">
      <c r="C142" s="18"/>
      <c r="D142" s="18"/>
    </row>
    <row r="143" spans="3:4" ht="15.75" customHeight="1" x14ac:dyDescent="0.2">
      <c r="C143" s="18"/>
      <c r="D143" s="18"/>
    </row>
    <row r="144" spans="3:4" ht="15.75" customHeight="1" x14ac:dyDescent="0.2">
      <c r="C144" s="18"/>
      <c r="D144" s="18"/>
    </row>
    <row r="145" spans="3:4" ht="15.75" customHeight="1" x14ac:dyDescent="0.2">
      <c r="C145" s="18"/>
      <c r="D145" s="18"/>
    </row>
    <row r="146" spans="3:4" ht="15.75" customHeight="1" x14ac:dyDescent="0.2">
      <c r="C146" s="18"/>
      <c r="D146" s="18"/>
    </row>
    <row r="147" spans="3:4" ht="15.75" customHeight="1" x14ac:dyDescent="0.2">
      <c r="C147" s="18"/>
      <c r="D147" s="18"/>
    </row>
    <row r="148" spans="3:4" ht="15.75" customHeight="1" x14ac:dyDescent="0.2">
      <c r="C148" s="18"/>
      <c r="D148" s="18"/>
    </row>
    <row r="149" spans="3:4" ht="15.75" customHeight="1" x14ac:dyDescent="0.2">
      <c r="C149" s="18"/>
      <c r="D149" s="18"/>
    </row>
    <row r="150" spans="3:4" ht="15.75" customHeight="1" x14ac:dyDescent="0.2">
      <c r="C150" s="18"/>
      <c r="D150" s="18"/>
    </row>
    <row r="151" spans="3:4" ht="15.75" customHeight="1" x14ac:dyDescent="0.2">
      <c r="C151" s="18"/>
      <c r="D151" s="18"/>
    </row>
    <row r="152" spans="3:4" ht="15.75" customHeight="1" x14ac:dyDescent="0.2">
      <c r="C152" s="18"/>
      <c r="D152" s="18"/>
    </row>
    <row r="153" spans="3:4" ht="15.75" customHeight="1" x14ac:dyDescent="0.2">
      <c r="C153" s="18"/>
      <c r="D153" s="18"/>
    </row>
    <row r="154" spans="3:4" ht="15.75" customHeight="1" x14ac:dyDescent="0.2">
      <c r="C154" s="18"/>
      <c r="D154" s="18"/>
    </row>
    <row r="155" spans="3:4" ht="15.75" customHeight="1" x14ac:dyDescent="0.2">
      <c r="C155" s="18"/>
      <c r="D155" s="18"/>
    </row>
    <row r="156" spans="3:4" ht="15.75" customHeight="1" x14ac:dyDescent="0.2">
      <c r="C156" s="18"/>
      <c r="D156" s="18"/>
    </row>
    <row r="157" spans="3:4" ht="15.75" customHeight="1" x14ac:dyDescent="0.2">
      <c r="C157" s="18"/>
      <c r="D157" s="18"/>
    </row>
    <row r="158" spans="3:4" ht="15.75" customHeight="1" x14ac:dyDescent="0.2">
      <c r="C158" s="18"/>
      <c r="D158" s="18"/>
    </row>
    <row r="159" spans="3:4" ht="15.75" customHeight="1" x14ac:dyDescent="0.2">
      <c r="C159" s="18"/>
      <c r="D159" s="18"/>
    </row>
    <row r="160" spans="3:4" ht="15.75" customHeight="1" x14ac:dyDescent="0.2">
      <c r="C160" s="18"/>
      <c r="D160" s="18"/>
    </row>
    <row r="161" spans="3:4" ht="15.75" customHeight="1" x14ac:dyDescent="0.2">
      <c r="C161" s="18"/>
      <c r="D161" s="18"/>
    </row>
    <row r="162" spans="3:4" ht="15.75" customHeight="1" x14ac:dyDescent="0.2">
      <c r="C162" s="18"/>
      <c r="D162" s="18"/>
    </row>
    <row r="163" spans="3:4" ht="15.75" customHeight="1" x14ac:dyDescent="0.2">
      <c r="C163" s="18"/>
      <c r="D163" s="18"/>
    </row>
    <row r="164" spans="3:4" ht="15.75" customHeight="1" x14ac:dyDescent="0.2">
      <c r="C164" s="18"/>
      <c r="D164" s="18"/>
    </row>
    <row r="165" spans="3:4" ht="15.75" customHeight="1" x14ac:dyDescent="0.2">
      <c r="C165" s="18"/>
      <c r="D165" s="18"/>
    </row>
    <row r="166" spans="3:4" ht="15.75" customHeight="1" x14ac:dyDescent="0.2">
      <c r="C166" s="18"/>
      <c r="D166" s="18"/>
    </row>
    <row r="167" spans="3:4" ht="15.75" customHeight="1" x14ac:dyDescent="0.2">
      <c r="C167" s="18"/>
      <c r="D167" s="18"/>
    </row>
    <row r="168" spans="3:4" ht="15.75" customHeight="1" x14ac:dyDescent="0.2">
      <c r="C168" s="18"/>
      <c r="D168" s="18"/>
    </row>
    <row r="169" spans="3:4" ht="15.75" customHeight="1" x14ac:dyDescent="0.2">
      <c r="C169" s="18"/>
      <c r="D169" s="18"/>
    </row>
    <row r="170" spans="3:4" ht="15.75" customHeight="1" x14ac:dyDescent="0.2">
      <c r="C170" s="18"/>
      <c r="D170" s="18"/>
    </row>
    <row r="171" spans="3:4" ht="15.75" customHeight="1" x14ac:dyDescent="0.2">
      <c r="C171" s="18"/>
      <c r="D171" s="18"/>
    </row>
    <row r="172" spans="3:4" ht="15.75" customHeight="1" x14ac:dyDescent="0.2">
      <c r="C172" s="18"/>
      <c r="D172" s="18"/>
    </row>
    <row r="173" spans="3:4" ht="15.75" customHeight="1" x14ac:dyDescent="0.2">
      <c r="C173" s="18"/>
      <c r="D173" s="18"/>
    </row>
    <row r="174" spans="3:4" ht="15.75" customHeight="1" x14ac:dyDescent="0.2">
      <c r="C174" s="18"/>
      <c r="D174" s="18"/>
    </row>
    <row r="175" spans="3:4" ht="15.75" customHeight="1" x14ac:dyDescent="0.2">
      <c r="C175" s="18"/>
      <c r="D175" s="18"/>
    </row>
    <row r="176" spans="3:4" ht="15.75" customHeight="1" x14ac:dyDescent="0.2">
      <c r="C176" s="18"/>
      <c r="D176" s="18"/>
    </row>
    <row r="177" spans="3:4" ht="15.75" customHeight="1" x14ac:dyDescent="0.2">
      <c r="C177" s="18"/>
      <c r="D177" s="18"/>
    </row>
    <row r="178" spans="3:4" ht="15.75" customHeight="1" x14ac:dyDescent="0.2">
      <c r="C178" s="18"/>
      <c r="D178" s="18"/>
    </row>
    <row r="179" spans="3:4" ht="15.75" customHeight="1" x14ac:dyDescent="0.2">
      <c r="C179" s="18"/>
      <c r="D179" s="18"/>
    </row>
    <row r="180" spans="3:4" ht="15.75" customHeight="1" x14ac:dyDescent="0.2">
      <c r="C180" s="18"/>
      <c r="D180" s="18"/>
    </row>
    <row r="181" spans="3:4" ht="15.75" customHeight="1" x14ac:dyDescent="0.2">
      <c r="C181" s="18"/>
      <c r="D181" s="18"/>
    </row>
    <row r="182" spans="3:4" ht="15.75" customHeight="1" x14ac:dyDescent="0.2">
      <c r="C182" s="18"/>
      <c r="D182" s="18"/>
    </row>
    <row r="183" spans="3:4" ht="15.75" customHeight="1" x14ac:dyDescent="0.2">
      <c r="C183" s="18"/>
      <c r="D183" s="18"/>
    </row>
    <row r="184" spans="3:4" ht="15.75" customHeight="1" x14ac:dyDescent="0.2">
      <c r="C184" s="18"/>
      <c r="D184" s="18"/>
    </row>
    <row r="185" spans="3:4" ht="15.75" customHeight="1" x14ac:dyDescent="0.2">
      <c r="C185" s="18"/>
      <c r="D185" s="18"/>
    </row>
    <row r="186" spans="3:4" ht="15.75" customHeight="1" x14ac:dyDescent="0.2">
      <c r="C186" s="18"/>
      <c r="D186" s="18"/>
    </row>
    <row r="187" spans="3:4" ht="15.75" customHeight="1" x14ac:dyDescent="0.2">
      <c r="C187" s="18"/>
      <c r="D187" s="18"/>
    </row>
    <row r="188" spans="3:4" ht="15.75" customHeight="1" x14ac:dyDescent="0.2">
      <c r="C188" s="18"/>
      <c r="D188" s="18"/>
    </row>
    <row r="189" spans="3:4" ht="15.75" customHeight="1" x14ac:dyDescent="0.2">
      <c r="C189" s="18"/>
      <c r="D189" s="18"/>
    </row>
    <row r="190" spans="3:4" ht="15.75" customHeight="1" x14ac:dyDescent="0.2">
      <c r="C190" s="18"/>
      <c r="D190" s="18"/>
    </row>
    <row r="191" spans="3:4" ht="15.75" customHeight="1" x14ac:dyDescent="0.2">
      <c r="C191" s="18"/>
      <c r="D191" s="18"/>
    </row>
    <row r="192" spans="3:4" ht="15.75" customHeight="1" x14ac:dyDescent="0.2">
      <c r="C192" s="18"/>
      <c r="D192" s="18"/>
    </row>
    <row r="193" spans="3:4" ht="15.75" customHeight="1" x14ac:dyDescent="0.2">
      <c r="C193" s="18"/>
      <c r="D193" s="18"/>
    </row>
    <row r="194" spans="3:4" ht="15.75" customHeight="1" x14ac:dyDescent="0.2">
      <c r="C194" s="18"/>
      <c r="D194" s="18"/>
    </row>
    <row r="195" spans="3:4" ht="15.75" customHeight="1" x14ac:dyDescent="0.2">
      <c r="C195" s="18"/>
      <c r="D195" s="18"/>
    </row>
    <row r="196" spans="3:4" ht="15.75" customHeight="1" x14ac:dyDescent="0.2">
      <c r="C196" s="18"/>
      <c r="D196" s="18"/>
    </row>
    <row r="197" spans="3:4" ht="15.75" customHeight="1" x14ac:dyDescent="0.2">
      <c r="C197" s="18"/>
      <c r="D197" s="18"/>
    </row>
    <row r="198" spans="3:4" ht="15.75" customHeight="1" x14ac:dyDescent="0.2">
      <c r="C198" s="18"/>
      <c r="D198" s="18"/>
    </row>
    <row r="199" spans="3:4" ht="15.75" customHeight="1" x14ac:dyDescent="0.2">
      <c r="C199" s="18"/>
      <c r="D199" s="18"/>
    </row>
    <row r="200" spans="3:4" ht="15.75" customHeight="1" x14ac:dyDescent="0.2">
      <c r="C200" s="18"/>
      <c r="D200" s="18"/>
    </row>
    <row r="201" spans="3:4" ht="15.75" customHeight="1" x14ac:dyDescent="0.2">
      <c r="C201" s="18"/>
      <c r="D201" s="18"/>
    </row>
    <row r="202" spans="3:4" ht="15.75" customHeight="1" x14ac:dyDescent="0.2">
      <c r="C202" s="18"/>
      <c r="D202" s="18"/>
    </row>
    <row r="203" spans="3:4" ht="15.75" customHeight="1" x14ac:dyDescent="0.2">
      <c r="C203" s="18"/>
      <c r="D203" s="18"/>
    </row>
    <row r="204" spans="3:4" ht="15.75" customHeight="1" x14ac:dyDescent="0.2">
      <c r="C204" s="18"/>
      <c r="D204" s="18"/>
    </row>
    <row r="205" spans="3:4" ht="15.75" customHeight="1" x14ac:dyDescent="0.2">
      <c r="C205" s="18"/>
      <c r="D205" s="18"/>
    </row>
    <row r="206" spans="3:4" ht="15.75" customHeight="1" x14ac:dyDescent="0.2">
      <c r="C206" s="18"/>
      <c r="D206" s="18"/>
    </row>
    <row r="207" spans="3:4" ht="15.75" customHeight="1" x14ac:dyDescent="0.2">
      <c r="C207" s="18"/>
      <c r="D207" s="18"/>
    </row>
    <row r="208" spans="3:4" ht="15.75" customHeight="1" x14ac:dyDescent="0.2">
      <c r="C208" s="18"/>
      <c r="D208" s="18"/>
    </row>
    <row r="209" spans="3:4" ht="15.75" customHeight="1" x14ac:dyDescent="0.2">
      <c r="C209" s="18"/>
      <c r="D209" s="18"/>
    </row>
    <row r="210" spans="3:4" ht="15.75" customHeight="1" x14ac:dyDescent="0.2">
      <c r="C210" s="18"/>
      <c r="D210" s="18"/>
    </row>
    <row r="211" spans="3:4" ht="15.75" customHeight="1" x14ac:dyDescent="0.2">
      <c r="C211" s="18"/>
      <c r="D211" s="18"/>
    </row>
    <row r="212" spans="3:4" ht="15.75" customHeight="1" x14ac:dyDescent="0.2">
      <c r="C212" s="18"/>
      <c r="D212" s="18"/>
    </row>
    <row r="213" spans="3:4" ht="15.75" customHeight="1" x14ac:dyDescent="0.2">
      <c r="C213" s="18"/>
      <c r="D213" s="18"/>
    </row>
    <row r="214" spans="3:4" ht="15.75" customHeight="1" x14ac:dyDescent="0.2">
      <c r="C214" s="18"/>
      <c r="D214" s="18"/>
    </row>
    <row r="215" spans="3:4" ht="15.75" customHeight="1" x14ac:dyDescent="0.2">
      <c r="C215" s="18"/>
      <c r="D215" s="18"/>
    </row>
    <row r="216" spans="3:4" ht="15.75" customHeight="1" x14ac:dyDescent="0.2">
      <c r="C216" s="18"/>
      <c r="D216" s="18"/>
    </row>
    <row r="217" spans="3:4" ht="15.75" customHeight="1" x14ac:dyDescent="0.2">
      <c r="C217" s="18"/>
      <c r="D217" s="18"/>
    </row>
    <row r="218" spans="3:4" ht="15.75" customHeight="1" x14ac:dyDescent="0.2">
      <c r="C218" s="18"/>
      <c r="D218" s="18"/>
    </row>
    <row r="219" spans="3:4" ht="15.75" customHeight="1" x14ac:dyDescent="0.2">
      <c r="C219" s="18"/>
      <c r="D219" s="18"/>
    </row>
    <row r="220" spans="3:4" ht="15.75" customHeight="1" x14ac:dyDescent="0.2">
      <c r="C220" s="18"/>
      <c r="D220" s="18"/>
    </row>
    <row r="221" spans="3:4" ht="15.75" customHeight="1" x14ac:dyDescent="0.2">
      <c r="C221" s="18"/>
      <c r="D221" s="18"/>
    </row>
    <row r="222" spans="3:4" ht="15.75" customHeight="1" x14ac:dyDescent="0.2">
      <c r="C222" s="18"/>
      <c r="D222" s="18"/>
    </row>
    <row r="223" spans="3:4" ht="15.75" customHeight="1" x14ac:dyDescent="0.2">
      <c r="C223" s="18"/>
      <c r="D223" s="18"/>
    </row>
    <row r="224" spans="3:4" ht="15.75" customHeight="1" x14ac:dyDescent="0.2">
      <c r="C224" s="18"/>
      <c r="D224" s="18"/>
    </row>
    <row r="225" spans="3:4" ht="15.75" customHeight="1" x14ac:dyDescent="0.2">
      <c r="C225" s="18"/>
      <c r="D225" s="18"/>
    </row>
    <row r="226" spans="3:4" ht="15.75" customHeight="1" x14ac:dyDescent="0.2">
      <c r="C226" s="18"/>
      <c r="D226" s="18"/>
    </row>
    <row r="227" spans="3:4" ht="15.75" customHeight="1" x14ac:dyDescent="0.2">
      <c r="C227" s="18"/>
      <c r="D227" s="18"/>
    </row>
    <row r="228" spans="3:4" ht="15.75" customHeight="1" x14ac:dyDescent="0.2">
      <c r="C228" s="18"/>
      <c r="D228" s="18"/>
    </row>
    <row r="229" spans="3:4" ht="15.75" customHeight="1" x14ac:dyDescent="0.2">
      <c r="C229" s="18"/>
      <c r="D229" s="18"/>
    </row>
    <row r="230" spans="3:4" ht="15.75" customHeight="1" x14ac:dyDescent="0.2">
      <c r="C230" s="18"/>
      <c r="D230" s="18"/>
    </row>
    <row r="231" spans="3:4" ht="15.75" customHeight="1" x14ac:dyDescent="0.2">
      <c r="C231" s="18"/>
      <c r="D231" s="18"/>
    </row>
    <row r="232" spans="3:4" ht="15.75" customHeight="1" x14ac:dyDescent="0.2">
      <c r="C232" s="18"/>
      <c r="D232" s="18"/>
    </row>
    <row r="233" spans="3:4" ht="15.75" customHeight="1" x14ac:dyDescent="0.2">
      <c r="C233" s="18"/>
      <c r="D233" s="18"/>
    </row>
    <row r="234" spans="3:4" ht="15.75" customHeight="1" x14ac:dyDescent="0.2">
      <c r="C234" s="18"/>
      <c r="D234" s="18"/>
    </row>
    <row r="235" spans="3:4" ht="15.75" customHeight="1" x14ac:dyDescent="0.2">
      <c r="C235" s="18"/>
      <c r="D235" s="18"/>
    </row>
    <row r="236" spans="3:4" ht="15.75" customHeight="1" x14ac:dyDescent="0.2">
      <c r="C236" s="18"/>
      <c r="D236" s="18"/>
    </row>
    <row r="237" spans="3:4" ht="15.75" customHeight="1" x14ac:dyDescent="0.2">
      <c r="C237" s="18"/>
      <c r="D237" s="18"/>
    </row>
    <row r="238" spans="3:4" ht="15.75" customHeight="1" x14ac:dyDescent="0.2">
      <c r="C238" s="18"/>
      <c r="D238" s="18"/>
    </row>
    <row r="239" spans="3:4" ht="15.75" customHeight="1" x14ac:dyDescent="0.2">
      <c r="C239" s="18"/>
      <c r="D239" s="18"/>
    </row>
    <row r="240" spans="3:4" ht="15.75" customHeight="1" x14ac:dyDescent="0.2">
      <c r="C240" s="18"/>
      <c r="D240" s="18"/>
    </row>
    <row r="241" spans="3:4" ht="15.75" customHeight="1" x14ac:dyDescent="0.2">
      <c r="C241" s="18"/>
      <c r="D241" s="18"/>
    </row>
    <row r="242" spans="3:4" ht="15.75" customHeight="1" x14ac:dyDescent="0.2">
      <c r="C242" s="18"/>
      <c r="D242" s="18"/>
    </row>
    <row r="243" spans="3:4" ht="15.75" customHeight="1" x14ac:dyDescent="0.2">
      <c r="C243" s="18"/>
      <c r="D243" s="18"/>
    </row>
    <row r="244" spans="3:4" ht="15.75" customHeight="1" x14ac:dyDescent="0.2">
      <c r="C244" s="18"/>
      <c r="D244" s="18"/>
    </row>
    <row r="245" spans="3:4" ht="15.75" customHeight="1" x14ac:dyDescent="0.2">
      <c r="C245" s="18"/>
      <c r="D245" s="18"/>
    </row>
    <row r="246" spans="3:4" ht="15.75" customHeight="1" x14ac:dyDescent="0.2">
      <c r="C246" s="18"/>
      <c r="D246" s="18"/>
    </row>
    <row r="247" spans="3:4" ht="15.75" customHeight="1" x14ac:dyDescent="0.2">
      <c r="C247" s="18"/>
      <c r="D247" s="18"/>
    </row>
    <row r="248" spans="3:4" ht="15.75" customHeight="1" x14ac:dyDescent="0.2">
      <c r="C248" s="18"/>
      <c r="D248" s="18"/>
    </row>
    <row r="249" spans="3:4" ht="15.75" customHeight="1" x14ac:dyDescent="0.2">
      <c r="C249" s="18"/>
      <c r="D249" s="18"/>
    </row>
    <row r="250" spans="3:4" ht="15.75" customHeight="1" x14ac:dyDescent="0.2">
      <c r="C250" s="18"/>
      <c r="D250" s="18"/>
    </row>
    <row r="251" spans="3:4" ht="15.75" customHeight="1" x14ac:dyDescent="0.2">
      <c r="C251" s="18"/>
      <c r="D251" s="18"/>
    </row>
    <row r="252" spans="3:4" ht="15.75" customHeight="1" x14ac:dyDescent="0.2">
      <c r="C252" s="18"/>
      <c r="D252" s="18"/>
    </row>
    <row r="253" spans="3:4" ht="15.75" customHeight="1" x14ac:dyDescent="0.2">
      <c r="C253" s="18"/>
      <c r="D253" s="18"/>
    </row>
    <row r="254" spans="3:4" ht="15.75" customHeight="1" x14ac:dyDescent="0.2">
      <c r="C254" s="18"/>
      <c r="D254" s="18"/>
    </row>
    <row r="255" spans="3:4" ht="15.75" customHeight="1" x14ac:dyDescent="0.2">
      <c r="C255" s="18"/>
      <c r="D255" s="18"/>
    </row>
    <row r="256" spans="3:4" ht="15.75" customHeight="1" x14ac:dyDescent="0.2">
      <c r="C256" s="18"/>
      <c r="D256" s="18"/>
    </row>
    <row r="257" spans="3:4" ht="15.75" customHeight="1" x14ac:dyDescent="0.2">
      <c r="C257" s="18"/>
      <c r="D257" s="18"/>
    </row>
    <row r="258" spans="3:4" ht="15.75" customHeight="1" x14ac:dyDescent="0.2">
      <c r="C258" s="18"/>
      <c r="D258" s="18"/>
    </row>
    <row r="259" spans="3:4" ht="15.75" customHeight="1" x14ac:dyDescent="0.2">
      <c r="C259" s="18"/>
      <c r="D259" s="18"/>
    </row>
    <row r="260" spans="3:4" ht="15.75" customHeight="1" x14ac:dyDescent="0.2">
      <c r="C260" s="18"/>
      <c r="D260" s="18"/>
    </row>
    <row r="261" spans="3:4" ht="15.75" customHeight="1" x14ac:dyDescent="0.2">
      <c r="C261" s="18"/>
      <c r="D261" s="18"/>
    </row>
    <row r="262" spans="3:4" ht="15.75" customHeight="1" x14ac:dyDescent="0.2">
      <c r="C262" s="18"/>
      <c r="D262" s="18"/>
    </row>
    <row r="263" spans="3:4" ht="15.75" customHeight="1" x14ac:dyDescent="0.2">
      <c r="C263" s="18"/>
      <c r="D263" s="18"/>
    </row>
    <row r="264" spans="3:4" ht="15.75" customHeight="1" x14ac:dyDescent="0.2">
      <c r="C264" s="18"/>
      <c r="D264" s="18"/>
    </row>
    <row r="265" spans="3:4" ht="15.75" customHeight="1" x14ac:dyDescent="0.2">
      <c r="C265" s="18"/>
      <c r="D265" s="18"/>
    </row>
    <row r="266" spans="3:4" ht="15.75" customHeight="1" x14ac:dyDescent="0.2">
      <c r="C266" s="18"/>
      <c r="D266" s="18"/>
    </row>
    <row r="267" spans="3:4" ht="15.75" customHeight="1" x14ac:dyDescent="0.2">
      <c r="C267" s="18"/>
      <c r="D267" s="18"/>
    </row>
    <row r="268" spans="3:4" ht="15.75" customHeight="1" x14ac:dyDescent="0.2">
      <c r="C268" s="18"/>
      <c r="D268" s="18"/>
    </row>
    <row r="269" spans="3:4" ht="15.75" customHeight="1" x14ac:dyDescent="0.2">
      <c r="C269" s="18"/>
      <c r="D269" s="18"/>
    </row>
    <row r="270" spans="3:4" ht="15.75" customHeight="1" x14ac:dyDescent="0.2">
      <c r="C270" s="18"/>
      <c r="D270" s="18"/>
    </row>
    <row r="271" spans="3:4" ht="15.75" customHeight="1" x14ac:dyDescent="0.2">
      <c r="C271" s="18"/>
      <c r="D271" s="18"/>
    </row>
    <row r="272" spans="3:4" ht="15.75" customHeight="1" x14ac:dyDescent="0.2">
      <c r="C272" s="18"/>
      <c r="D272" s="18"/>
    </row>
    <row r="273" spans="3:4" ht="15.75" customHeight="1" x14ac:dyDescent="0.2">
      <c r="C273" s="18"/>
      <c r="D273" s="18"/>
    </row>
    <row r="274" spans="3:4" ht="15.75" customHeight="1" x14ac:dyDescent="0.2">
      <c r="C274" s="18"/>
      <c r="D274" s="18"/>
    </row>
    <row r="275" spans="3:4" ht="15.75" customHeight="1" x14ac:dyDescent="0.2">
      <c r="C275" s="18"/>
      <c r="D275" s="18"/>
    </row>
    <row r="276" spans="3:4" ht="15.75" customHeight="1" x14ac:dyDescent="0.2">
      <c r="C276" s="18"/>
      <c r="D276" s="18"/>
    </row>
    <row r="277" spans="3:4" ht="15.75" customHeight="1" x14ac:dyDescent="0.2">
      <c r="C277" s="18"/>
      <c r="D277" s="18"/>
    </row>
    <row r="278" spans="3:4" ht="15.75" customHeight="1" x14ac:dyDescent="0.2">
      <c r="C278" s="18"/>
      <c r="D278" s="18"/>
    </row>
    <row r="279" spans="3:4" ht="15.75" customHeight="1" x14ac:dyDescent="0.2">
      <c r="C279" s="18"/>
      <c r="D279" s="18"/>
    </row>
    <row r="280" spans="3:4" ht="15.75" customHeight="1" x14ac:dyDescent="0.2">
      <c r="C280" s="18"/>
      <c r="D280" s="18"/>
    </row>
    <row r="281" spans="3:4" ht="15.75" customHeight="1" x14ac:dyDescent="0.2">
      <c r="C281" s="18"/>
      <c r="D281" s="18"/>
    </row>
    <row r="282" spans="3:4" ht="15.75" customHeight="1" x14ac:dyDescent="0.2">
      <c r="C282" s="18"/>
      <c r="D282" s="18"/>
    </row>
    <row r="283" spans="3:4" ht="15.75" customHeight="1" x14ac:dyDescent="0.2">
      <c r="C283" s="18"/>
      <c r="D283" s="18"/>
    </row>
    <row r="284" spans="3:4" ht="15.75" customHeight="1" x14ac:dyDescent="0.2">
      <c r="C284" s="18"/>
      <c r="D284" s="18"/>
    </row>
    <row r="285" spans="3:4" ht="15.75" customHeight="1" x14ac:dyDescent="0.2">
      <c r="C285" s="18"/>
      <c r="D285" s="18"/>
    </row>
    <row r="286" spans="3:4" ht="15.75" customHeight="1" x14ac:dyDescent="0.2">
      <c r="C286" s="18"/>
      <c r="D286" s="18"/>
    </row>
    <row r="287" spans="3:4" ht="15.75" customHeight="1" x14ac:dyDescent="0.2">
      <c r="C287" s="18"/>
      <c r="D287" s="18"/>
    </row>
    <row r="288" spans="3:4" ht="15.75" customHeight="1" x14ac:dyDescent="0.2">
      <c r="C288" s="18"/>
      <c r="D288" s="18"/>
    </row>
    <row r="289" spans="3:4" ht="15.75" customHeight="1" x14ac:dyDescent="0.2">
      <c r="C289" s="18"/>
      <c r="D289" s="18"/>
    </row>
    <row r="290" spans="3:4" ht="15.75" customHeight="1" x14ac:dyDescent="0.2">
      <c r="C290" s="18"/>
      <c r="D290" s="18"/>
    </row>
    <row r="291" spans="3:4" ht="15.75" customHeight="1" x14ac:dyDescent="0.2">
      <c r="C291" s="18"/>
      <c r="D291" s="18"/>
    </row>
    <row r="292" spans="3:4" ht="15.75" customHeight="1" x14ac:dyDescent="0.2">
      <c r="C292" s="18"/>
      <c r="D292" s="18"/>
    </row>
    <row r="293" spans="3:4" ht="15.75" customHeight="1" x14ac:dyDescent="0.2">
      <c r="C293" s="18"/>
      <c r="D293" s="18"/>
    </row>
    <row r="294" spans="3:4" ht="15.75" customHeight="1" x14ac:dyDescent="0.2">
      <c r="C294" s="18"/>
      <c r="D294" s="18"/>
    </row>
    <row r="295" spans="3:4" ht="15.75" customHeight="1" x14ac:dyDescent="0.2">
      <c r="C295" s="18"/>
      <c r="D295" s="18"/>
    </row>
    <row r="296" spans="3:4" ht="15.75" customHeight="1" x14ac:dyDescent="0.2">
      <c r="C296" s="18"/>
      <c r="D296" s="18"/>
    </row>
    <row r="297" spans="3:4" ht="15.75" customHeight="1" x14ac:dyDescent="0.2">
      <c r="C297" s="18"/>
      <c r="D297" s="18"/>
    </row>
    <row r="298" spans="3:4" ht="15.75" customHeight="1" x14ac:dyDescent="0.2">
      <c r="C298" s="18"/>
      <c r="D298" s="18"/>
    </row>
    <row r="299" spans="3:4" ht="15.75" customHeight="1" x14ac:dyDescent="0.2">
      <c r="C299" s="18"/>
      <c r="D299" s="18"/>
    </row>
    <row r="300" spans="3:4" ht="15.75" customHeight="1" x14ac:dyDescent="0.2">
      <c r="C300" s="18"/>
      <c r="D300" s="18"/>
    </row>
    <row r="301" spans="3:4" ht="15.75" customHeight="1" x14ac:dyDescent="0.2">
      <c r="C301" s="18"/>
      <c r="D301" s="18"/>
    </row>
    <row r="302" spans="3:4" ht="15.75" customHeight="1" x14ac:dyDescent="0.2">
      <c r="C302" s="18"/>
      <c r="D302" s="18"/>
    </row>
    <row r="303" spans="3:4" ht="15.75" customHeight="1" x14ac:dyDescent="0.2">
      <c r="C303" s="18"/>
      <c r="D303" s="18"/>
    </row>
    <row r="304" spans="3:4" ht="15.75" customHeight="1" x14ac:dyDescent="0.2">
      <c r="C304" s="18"/>
      <c r="D304" s="18"/>
    </row>
    <row r="305" spans="3:4" ht="15.75" customHeight="1" x14ac:dyDescent="0.2">
      <c r="C305" s="18"/>
      <c r="D305" s="18"/>
    </row>
    <row r="306" spans="3:4" ht="15.75" customHeight="1" x14ac:dyDescent="0.2">
      <c r="C306" s="18"/>
      <c r="D306" s="18"/>
    </row>
    <row r="307" spans="3:4" ht="15.75" customHeight="1" x14ac:dyDescent="0.2">
      <c r="C307" s="18"/>
      <c r="D307" s="18"/>
    </row>
    <row r="308" spans="3:4" ht="15.75" customHeight="1" x14ac:dyDescent="0.2">
      <c r="C308" s="18"/>
      <c r="D308" s="18"/>
    </row>
    <row r="309" spans="3:4" ht="15.75" customHeight="1" x14ac:dyDescent="0.2">
      <c r="C309" s="18"/>
      <c r="D309" s="18"/>
    </row>
    <row r="310" spans="3:4" ht="15.75" customHeight="1" x14ac:dyDescent="0.2">
      <c r="C310" s="18"/>
      <c r="D310" s="18"/>
    </row>
    <row r="311" spans="3:4" ht="15.75" customHeight="1" x14ac:dyDescent="0.2">
      <c r="C311" s="18"/>
      <c r="D311" s="18"/>
    </row>
    <row r="312" spans="3:4" ht="15.75" customHeight="1" x14ac:dyDescent="0.2">
      <c r="C312" s="18"/>
      <c r="D312" s="18"/>
    </row>
    <row r="313" spans="3:4" ht="15.75" customHeight="1" x14ac:dyDescent="0.2">
      <c r="C313" s="18"/>
      <c r="D313" s="18"/>
    </row>
    <row r="314" spans="3:4" ht="15.75" customHeight="1" x14ac:dyDescent="0.2">
      <c r="C314" s="18"/>
      <c r="D314" s="18"/>
    </row>
    <row r="315" spans="3:4" ht="15.75" customHeight="1" x14ac:dyDescent="0.2">
      <c r="C315" s="18"/>
      <c r="D315" s="18"/>
    </row>
    <row r="316" spans="3:4" ht="15.75" customHeight="1" x14ac:dyDescent="0.2">
      <c r="C316" s="18"/>
      <c r="D316" s="18"/>
    </row>
    <row r="317" spans="3:4" ht="15.75" customHeight="1" x14ac:dyDescent="0.2">
      <c r="C317" s="18"/>
      <c r="D317" s="18"/>
    </row>
    <row r="318" spans="3:4" ht="15.75" customHeight="1" x14ac:dyDescent="0.2">
      <c r="C318" s="18"/>
      <c r="D318" s="18"/>
    </row>
    <row r="319" spans="3:4" ht="15.75" customHeight="1" x14ac:dyDescent="0.2">
      <c r="C319" s="18"/>
      <c r="D319" s="18"/>
    </row>
    <row r="320" spans="3:4" ht="15.75" customHeight="1" x14ac:dyDescent="0.2">
      <c r="C320" s="18"/>
      <c r="D320" s="18"/>
    </row>
    <row r="321" spans="3:4" ht="15.75" customHeight="1" x14ac:dyDescent="0.2">
      <c r="C321" s="18"/>
      <c r="D321" s="18"/>
    </row>
    <row r="322" spans="3:4" ht="15.75" customHeight="1" x14ac:dyDescent="0.2">
      <c r="C322" s="18"/>
      <c r="D322" s="18"/>
    </row>
    <row r="323" spans="3:4" ht="15.75" customHeight="1" x14ac:dyDescent="0.2">
      <c r="C323" s="18"/>
      <c r="D323" s="18"/>
    </row>
    <row r="324" spans="3:4" ht="15.75" customHeight="1" x14ac:dyDescent="0.2">
      <c r="C324" s="18"/>
      <c r="D324" s="18"/>
    </row>
    <row r="325" spans="3:4" ht="15.75" customHeight="1" x14ac:dyDescent="0.2">
      <c r="C325" s="18"/>
      <c r="D325" s="18"/>
    </row>
    <row r="326" spans="3:4" ht="15.75" customHeight="1" x14ac:dyDescent="0.2">
      <c r="C326" s="18"/>
      <c r="D326" s="18"/>
    </row>
    <row r="327" spans="3:4" ht="15.75" customHeight="1" x14ac:dyDescent="0.2">
      <c r="C327" s="18"/>
      <c r="D327" s="18"/>
    </row>
    <row r="328" spans="3:4" ht="15.75" customHeight="1" x14ac:dyDescent="0.2">
      <c r="C328" s="18"/>
      <c r="D328" s="18"/>
    </row>
    <row r="329" spans="3:4" ht="15.75" customHeight="1" x14ac:dyDescent="0.2">
      <c r="C329" s="18"/>
      <c r="D329" s="18"/>
    </row>
    <row r="330" spans="3:4" ht="15.75" customHeight="1" x14ac:dyDescent="0.2">
      <c r="C330" s="18"/>
      <c r="D330" s="18"/>
    </row>
    <row r="331" spans="3:4" ht="15.75" customHeight="1" x14ac:dyDescent="0.2">
      <c r="C331" s="18"/>
      <c r="D331" s="18"/>
    </row>
    <row r="332" spans="3:4" ht="15.75" customHeight="1" x14ac:dyDescent="0.2">
      <c r="C332" s="18"/>
      <c r="D332" s="18"/>
    </row>
    <row r="333" spans="3:4" ht="15.75" customHeight="1" x14ac:dyDescent="0.2">
      <c r="C333" s="18"/>
      <c r="D333" s="18"/>
    </row>
    <row r="334" spans="3:4" ht="15.75" customHeight="1" x14ac:dyDescent="0.2">
      <c r="C334" s="18"/>
      <c r="D334" s="18"/>
    </row>
    <row r="335" spans="3:4" ht="15.75" customHeight="1" x14ac:dyDescent="0.2">
      <c r="C335" s="18"/>
      <c r="D335" s="18"/>
    </row>
    <row r="336" spans="3:4" ht="15.75" customHeight="1" x14ac:dyDescent="0.2">
      <c r="C336" s="18"/>
      <c r="D336" s="18"/>
    </row>
    <row r="337" spans="3:4" ht="15.75" customHeight="1" x14ac:dyDescent="0.2">
      <c r="C337" s="18"/>
      <c r="D337" s="18"/>
    </row>
    <row r="338" spans="3:4" ht="15.75" customHeight="1" x14ac:dyDescent="0.2">
      <c r="C338" s="18"/>
      <c r="D338" s="18"/>
    </row>
    <row r="339" spans="3:4" ht="15.75" customHeight="1" x14ac:dyDescent="0.2">
      <c r="C339" s="18"/>
      <c r="D339" s="18"/>
    </row>
    <row r="340" spans="3:4" ht="15.75" customHeight="1" x14ac:dyDescent="0.2">
      <c r="C340" s="18"/>
      <c r="D340" s="18"/>
    </row>
    <row r="341" spans="3:4" ht="15.75" customHeight="1" x14ac:dyDescent="0.2">
      <c r="C341" s="18"/>
      <c r="D341" s="18"/>
    </row>
    <row r="342" spans="3:4" ht="15.75" customHeight="1" x14ac:dyDescent="0.2">
      <c r="C342" s="18"/>
      <c r="D342" s="18"/>
    </row>
    <row r="343" spans="3:4" ht="15.75" customHeight="1" x14ac:dyDescent="0.2">
      <c r="C343" s="18"/>
      <c r="D343" s="18"/>
    </row>
    <row r="344" spans="3:4" ht="15.75" customHeight="1" x14ac:dyDescent="0.2">
      <c r="C344" s="18"/>
      <c r="D344" s="18"/>
    </row>
    <row r="345" spans="3:4" ht="15.75" customHeight="1" x14ac:dyDescent="0.2">
      <c r="C345" s="18"/>
      <c r="D345" s="18"/>
    </row>
    <row r="346" spans="3:4" ht="15.75" customHeight="1" x14ac:dyDescent="0.2">
      <c r="C346" s="18"/>
      <c r="D346" s="18"/>
    </row>
    <row r="347" spans="3:4" ht="15.75" customHeight="1" x14ac:dyDescent="0.2">
      <c r="C347" s="18"/>
      <c r="D347" s="18"/>
    </row>
    <row r="348" spans="3:4" ht="15.75" customHeight="1" x14ac:dyDescent="0.2">
      <c r="C348" s="18"/>
      <c r="D348" s="18"/>
    </row>
    <row r="349" spans="3:4" ht="15.75" customHeight="1" x14ac:dyDescent="0.2">
      <c r="C349" s="18"/>
      <c r="D349" s="18"/>
    </row>
    <row r="350" spans="3:4" ht="15.75" customHeight="1" x14ac:dyDescent="0.2">
      <c r="C350" s="18"/>
      <c r="D350" s="18"/>
    </row>
    <row r="351" spans="3:4" ht="15.75" customHeight="1" x14ac:dyDescent="0.2">
      <c r="C351" s="18"/>
      <c r="D351" s="18"/>
    </row>
    <row r="352" spans="3:4" ht="15.75" customHeight="1" x14ac:dyDescent="0.2">
      <c r="C352" s="18"/>
      <c r="D352" s="18"/>
    </row>
    <row r="353" spans="3:4" ht="15.75" customHeight="1" x14ac:dyDescent="0.2">
      <c r="C353" s="18"/>
      <c r="D353" s="18"/>
    </row>
    <row r="354" spans="3:4" ht="15.75" customHeight="1" x14ac:dyDescent="0.2">
      <c r="C354" s="18"/>
      <c r="D354" s="18"/>
    </row>
    <row r="355" spans="3:4" ht="15.75" customHeight="1" x14ac:dyDescent="0.2">
      <c r="C355" s="18"/>
      <c r="D355" s="18"/>
    </row>
    <row r="356" spans="3:4" ht="15.75" customHeight="1" x14ac:dyDescent="0.2">
      <c r="C356" s="18"/>
      <c r="D356" s="18"/>
    </row>
    <row r="357" spans="3:4" ht="15.75" customHeight="1" x14ac:dyDescent="0.2">
      <c r="C357" s="18"/>
      <c r="D357" s="18"/>
    </row>
    <row r="358" spans="3:4" ht="15.75" customHeight="1" x14ac:dyDescent="0.2">
      <c r="C358" s="18"/>
      <c r="D358" s="18"/>
    </row>
    <row r="359" spans="3:4" ht="15.75" customHeight="1" x14ac:dyDescent="0.2">
      <c r="C359" s="18"/>
      <c r="D359" s="18"/>
    </row>
    <row r="360" spans="3:4" ht="15.75" customHeight="1" x14ac:dyDescent="0.2">
      <c r="C360" s="18"/>
      <c r="D360" s="18"/>
    </row>
    <row r="361" spans="3:4" ht="15.75" customHeight="1" x14ac:dyDescent="0.2">
      <c r="C361" s="18"/>
      <c r="D361" s="18"/>
    </row>
    <row r="362" spans="3:4" ht="15.75" customHeight="1" x14ac:dyDescent="0.2">
      <c r="C362" s="18"/>
      <c r="D362" s="18"/>
    </row>
    <row r="363" spans="3:4" ht="15.75" customHeight="1" x14ac:dyDescent="0.2">
      <c r="C363" s="18"/>
      <c r="D363" s="18"/>
    </row>
    <row r="364" spans="3:4" ht="15.75" customHeight="1" x14ac:dyDescent="0.2">
      <c r="C364" s="18"/>
      <c r="D364" s="18"/>
    </row>
    <row r="365" spans="3:4" ht="15.75" customHeight="1" x14ac:dyDescent="0.2">
      <c r="C365" s="18"/>
      <c r="D365" s="18"/>
    </row>
    <row r="366" spans="3:4" ht="15.75" customHeight="1" x14ac:dyDescent="0.2">
      <c r="C366" s="18"/>
      <c r="D366" s="18"/>
    </row>
    <row r="367" spans="3:4" ht="15.75" customHeight="1" x14ac:dyDescent="0.2">
      <c r="C367" s="18"/>
      <c r="D367" s="18"/>
    </row>
    <row r="368" spans="3:4" ht="15.75" customHeight="1" x14ac:dyDescent="0.2">
      <c r="C368" s="18"/>
      <c r="D368" s="18"/>
    </row>
    <row r="369" spans="3:4" ht="15.75" customHeight="1" x14ac:dyDescent="0.2">
      <c r="C369" s="18"/>
      <c r="D369" s="18"/>
    </row>
    <row r="370" spans="3:4" ht="15.75" customHeight="1" x14ac:dyDescent="0.2">
      <c r="C370" s="18"/>
      <c r="D370" s="18"/>
    </row>
    <row r="371" spans="3:4" ht="15.75" customHeight="1" x14ac:dyDescent="0.2">
      <c r="C371" s="18"/>
      <c r="D371" s="18"/>
    </row>
    <row r="372" spans="3:4" ht="15.75" customHeight="1" x14ac:dyDescent="0.2">
      <c r="C372" s="18"/>
      <c r="D372" s="18"/>
    </row>
    <row r="373" spans="3:4" ht="15.75" customHeight="1" x14ac:dyDescent="0.2">
      <c r="C373" s="18"/>
      <c r="D373" s="18"/>
    </row>
    <row r="374" spans="3:4" ht="15.75" customHeight="1" x14ac:dyDescent="0.2">
      <c r="C374" s="18"/>
      <c r="D374" s="18"/>
    </row>
    <row r="375" spans="3:4" ht="15.75" customHeight="1" x14ac:dyDescent="0.2">
      <c r="C375" s="18"/>
      <c r="D375" s="18"/>
    </row>
    <row r="376" spans="3:4" ht="15.75" customHeight="1" x14ac:dyDescent="0.2">
      <c r="C376" s="18"/>
      <c r="D376" s="18"/>
    </row>
    <row r="377" spans="3:4" ht="15.75" customHeight="1" x14ac:dyDescent="0.2">
      <c r="C377" s="18"/>
      <c r="D377" s="18"/>
    </row>
    <row r="378" spans="3:4" ht="15.75" customHeight="1" x14ac:dyDescent="0.2">
      <c r="C378" s="18"/>
      <c r="D378" s="18"/>
    </row>
    <row r="379" spans="3:4" ht="15.75" customHeight="1" x14ac:dyDescent="0.2">
      <c r="C379" s="18"/>
      <c r="D379" s="18"/>
    </row>
    <row r="380" spans="3:4" ht="15.75" customHeight="1" x14ac:dyDescent="0.2">
      <c r="C380" s="18"/>
      <c r="D380" s="18"/>
    </row>
    <row r="381" spans="3:4" ht="15.75" customHeight="1" x14ac:dyDescent="0.2">
      <c r="C381" s="18"/>
      <c r="D381" s="18"/>
    </row>
    <row r="382" spans="3:4" ht="15.75" customHeight="1" x14ac:dyDescent="0.2">
      <c r="C382" s="18"/>
      <c r="D382" s="18"/>
    </row>
    <row r="383" spans="3:4" ht="15.75" customHeight="1" x14ac:dyDescent="0.2">
      <c r="C383" s="18"/>
      <c r="D383" s="18"/>
    </row>
    <row r="384" spans="3:4" ht="15.75" customHeight="1" x14ac:dyDescent="0.2">
      <c r="C384" s="18"/>
      <c r="D384" s="18"/>
    </row>
    <row r="385" spans="3:4" ht="15.75" customHeight="1" x14ac:dyDescent="0.2">
      <c r="C385" s="18"/>
      <c r="D385" s="18"/>
    </row>
    <row r="386" spans="3:4" ht="15.75" customHeight="1" x14ac:dyDescent="0.2">
      <c r="C386" s="18"/>
      <c r="D386" s="18"/>
    </row>
    <row r="387" spans="3:4" ht="15.75" customHeight="1" x14ac:dyDescent="0.2">
      <c r="C387" s="18"/>
      <c r="D387" s="18"/>
    </row>
    <row r="388" spans="3:4" ht="15.75" customHeight="1" x14ac:dyDescent="0.2">
      <c r="C388" s="18"/>
      <c r="D388" s="18"/>
    </row>
    <row r="389" spans="3:4" ht="15.75" customHeight="1" x14ac:dyDescent="0.2">
      <c r="C389" s="18"/>
      <c r="D389" s="18"/>
    </row>
    <row r="390" spans="3:4" ht="15.75" customHeight="1" x14ac:dyDescent="0.2">
      <c r="C390" s="18"/>
      <c r="D390" s="18"/>
    </row>
    <row r="391" spans="3:4" ht="15.75" customHeight="1" x14ac:dyDescent="0.2">
      <c r="C391" s="18"/>
      <c r="D391" s="18"/>
    </row>
    <row r="392" spans="3:4" ht="15.75" customHeight="1" x14ac:dyDescent="0.2">
      <c r="C392" s="18"/>
      <c r="D392" s="18"/>
    </row>
    <row r="393" spans="3:4" ht="15.75" customHeight="1" x14ac:dyDescent="0.2">
      <c r="C393" s="18"/>
      <c r="D393" s="18"/>
    </row>
    <row r="394" spans="3:4" ht="15.75" customHeight="1" x14ac:dyDescent="0.2">
      <c r="C394" s="18"/>
      <c r="D394" s="18"/>
    </row>
    <row r="395" spans="3:4" ht="15.75" customHeight="1" x14ac:dyDescent="0.2">
      <c r="C395" s="18"/>
      <c r="D395" s="18"/>
    </row>
    <row r="396" spans="3:4" ht="15.75" customHeight="1" x14ac:dyDescent="0.2">
      <c r="C396" s="18"/>
      <c r="D396" s="18"/>
    </row>
    <row r="397" spans="3:4" ht="15.75" customHeight="1" x14ac:dyDescent="0.2">
      <c r="C397" s="18"/>
      <c r="D397" s="18"/>
    </row>
    <row r="398" spans="3:4" ht="15.75" customHeight="1" x14ac:dyDescent="0.2">
      <c r="C398" s="18"/>
      <c r="D398" s="18"/>
    </row>
    <row r="399" spans="3:4" ht="15.75" customHeight="1" x14ac:dyDescent="0.2">
      <c r="C399" s="18"/>
      <c r="D399" s="18"/>
    </row>
    <row r="400" spans="3:4" ht="15.75" customHeight="1" x14ac:dyDescent="0.2">
      <c r="C400" s="18"/>
      <c r="D400" s="18"/>
    </row>
    <row r="401" spans="3:4" ht="15.75" customHeight="1" x14ac:dyDescent="0.2">
      <c r="C401" s="18"/>
      <c r="D401" s="18"/>
    </row>
    <row r="402" spans="3:4" ht="15.75" customHeight="1" x14ac:dyDescent="0.2">
      <c r="C402" s="18"/>
      <c r="D402" s="18"/>
    </row>
    <row r="403" spans="3:4" ht="15.75" customHeight="1" x14ac:dyDescent="0.2">
      <c r="C403" s="18"/>
      <c r="D403" s="18"/>
    </row>
    <row r="404" spans="3:4" ht="15.75" customHeight="1" x14ac:dyDescent="0.2">
      <c r="C404" s="18"/>
      <c r="D404" s="18"/>
    </row>
    <row r="405" spans="3:4" ht="15.75" customHeight="1" x14ac:dyDescent="0.2">
      <c r="C405" s="18"/>
      <c r="D405" s="18"/>
    </row>
    <row r="406" spans="3:4" ht="15.75" customHeight="1" x14ac:dyDescent="0.2">
      <c r="C406" s="18"/>
      <c r="D406" s="18"/>
    </row>
    <row r="407" spans="3:4" ht="15.75" customHeight="1" x14ac:dyDescent="0.2">
      <c r="C407" s="18"/>
      <c r="D407" s="18"/>
    </row>
    <row r="408" spans="3:4" ht="15.75" customHeight="1" x14ac:dyDescent="0.2">
      <c r="C408" s="18"/>
      <c r="D408" s="18"/>
    </row>
    <row r="409" spans="3:4" ht="15.75" customHeight="1" x14ac:dyDescent="0.2">
      <c r="C409" s="18"/>
      <c r="D409" s="18"/>
    </row>
    <row r="410" spans="3:4" ht="15.75" customHeight="1" x14ac:dyDescent="0.2">
      <c r="C410" s="18"/>
      <c r="D410" s="18"/>
    </row>
    <row r="411" spans="3:4" ht="15.75" customHeight="1" x14ac:dyDescent="0.2">
      <c r="C411" s="18"/>
      <c r="D411" s="18"/>
    </row>
    <row r="412" spans="3:4" ht="15.75" customHeight="1" x14ac:dyDescent="0.2">
      <c r="C412" s="18"/>
      <c r="D412" s="18"/>
    </row>
    <row r="413" spans="3:4" ht="15.75" customHeight="1" x14ac:dyDescent="0.2">
      <c r="C413" s="18"/>
      <c r="D413" s="18"/>
    </row>
    <row r="414" spans="3:4" ht="15.75" customHeight="1" x14ac:dyDescent="0.2">
      <c r="C414" s="18"/>
      <c r="D414" s="18"/>
    </row>
    <row r="415" spans="3:4" ht="15.75" customHeight="1" x14ac:dyDescent="0.2">
      <c r="C415" s="18"/>
      <c r="D415" s="18"/>
    </row>
    <row r="416" spans="3:4" ht="15.75" customHeight="1" x14ac:dyDescent="0.2">
      <c r="C416" s="18"/>
      <c r="D416" s="18"/>
    </row>
    <row r="417" spans="3:4" ht="15.75" customHeight="1" x14ac:dyDescent="0.2">
      <c r="C417" s="18"/>
      <c r="D417" s="18"/>
    </row>
    <row r="418" spans="3:4" ht="15.75" customHeight="1" x14ac:dyDescent="0.2">
      <c r="C418" s="18"/>
      <c r="D418" s="18"/>
    </row>
    <row r="419" spans="3:4" ht="15.75" customHeight="1" x14ac:dyDescent="0.2">
      <c r="C419" s="18"/>
      <c r="D419" s="18"/>
    </row>
    <row r="420" spans="3:4" ht="15.75" customHeight="1" x14ac:dyDescent="0.2">
      <c r="C420" s="18"/>
      <c r="D420" s="18"/>
    </row>
    <row r="421" spans="3:4" ht="15.75" customHeight="1" x14ac:dyDescent="0.2">
      <c r="C421" s="18"/>
      <c r="D421" s="18"/>
    </row>
    <row r="422" spans="3:4" ht="15.75" customHeight="1" x14ac:dyDescent="0.2">
      <c r="C422" s="18"/>
      <c r="D422" s="18"/>
    </row>
    <row r="423" spans="3:4" ht="15.75" customHeight="1" x14ac:dyDescent="0.2">
      <c r="C423" s="18"/>
      <c r="D423" s="18"/>
    </row>
    <row r="424" spans="3:4" ht="15.75" customHeight="1" x14ac:dyDescent="0.2">
      <c r="C424" s="18"/>
      <c r="D424" s="18"/>
    </row>
    <row r="425" spans="3:4" ht="15.75" customHeight="1" x14ac:dyDescent="0.2">
      <c r="C425" s="18"/>
      <c r="D425" s="18"/>
    </row>
    <row r="426" spans="3:4" ht="15.75" customHeight="1" x14ac:dyDescent="0.2">
      <c r="C426" s="18"/>
      <c r="D426" s="18"/>
    </row>
    <row r="427" spans="3:4" ht="15.75" customHeight="1" x14ac:dyDescent="0.2">
      <c r="C427" s="18"/>
      <c r="D427" s="18"/>
    </row>
    <row r="428" spans="3:4" ht="15.75" customHeight="1" x14ac:dyDescent="0.2">
      <c r="C428" s="18"/>
      <c r="D428" s="18"/>
    </row>
    <row r="429" spans="3:4" ht="15.75" customHeight="1" x14ac:dyDescent="0.2">
      <c r="C429" s="18"/>
      <c r="D429" s="18"/>
    </row>
    <row r="430" spans="3:4" ht="15.75" customHeight="1" x14ac:dyDescent="0.2">
      <c r="C430" s="18"/>
      <c r="D430" s="18"/>
    </row>
    <row r="431" spans="3:4" ht="15.75" customHeight="1" x14ac:dyDescent="0.2">
      <c r="C431" s="18"/>
      <c r="D431" s="18"/>
    </row>
    <row r="432" spans="3:4" ht="15.75" customHeight="1" x14ac:dyDescent="0.2">
      <c r="C432" s="18"/>
      <c r="D432" s="18"/>
    </row>
    <row r="433" spans="3:4" ht="15.75" customHeight="1" x14ac:dyDescent="0.2">
      <c r="C433" s="18"/>
      <c r="D433" s="18"/>
    </row>
    <row r="434" spans="3:4" ht="15.75" customHeight="1" x14ac:dyDescent="0.2">
      <c r="C434" s="18"/>
      <c r="D434" s="18"/>
    </row>
    <row r="435" spans="3:4" ht="15.75" customHeight="1" x14ac:dyDescent="0.2">
      <c r="C435" s="18"/>
      <c r="D435" s="18"/>
    </row>
    <row r="436" spans="3:4" ht="15.75" customHeight="1" x14ac:dyDescent="0.2">
      <c r="C436" s="18"/>
      <c r="D436" s="18"/>
    </row>
    <row r="437" spans="3:4" ht="15.75" customHeight="1" x14ac:dyDescent="0.2">
      <c r="C437" s="18"/>
      <c r="D437" s="18"/>
    </row>
    <row r="438" spans="3:4" ht="15.75" customHeight="1" x14ac:dyDescent="0.2">
      <c r="C438" s="18"/>
      <c r="D438" s="18"/>
    </row>
    <row r="439" spans="3:4" ht="15.75" customHeight="1" x14ac:dyDescent="0.2">
      <c r="C439" s="18"/>
      <c r="D439" s="18"/>
    </row>
    <row r="440" spans="3:4" ht="15.75" customHeight="1" x14ac:dyDescent="0.2">
      <c r="C440" s="18"/>
      <c r="D440" s="18"/>
    </row>
    <row r="441" spans="3:4" ht="15.75" customHeight="1" x14ac:dyDescent="0.2">
      <c r="C441" s="18"/>
      <c r="D441" s="18"/>
    </row>
    <row r="442" spans="3:4" ht="15.75" customHeight="1" x14ac:dyDescent="0.2">
      <c r="C442" s="18"/>
      <c r="D442" s="18"/>
    </row>
    <row r="443" spans="3:4" ht="15.75" customHeight="1" x14ac:dyDescent="0.2">
      <c r="C443" s="18"/>
      <c r="D443" s="18"/>
    </row>
    <row r="444" spans="3:4" ht="15.75" customHeight="1" x14ac:dyDescent="0.2">
      <c r="C444" s="18"/>
      <c r="D444" s="18"/>
    </row>
    <row r="445" spans="3:4" ht="15.75" customHeight="1" x14ac:dyDescent="0.2">
      <c r="C445" s="18"/>
      <c r="D445" s="18"/>
    </row>
    <row r="446" spans="3:4" ht="15.75" customHeight="1" x14ac:dyDescent="0.2">
      <c r="C446" s="18"/>
      <c r="D446" s="18"/>
    </row>
    <row r="447" spans="3:4" ht="15.75" customHeight="1" x14ac:dyDescent="0.2">
      <c r="C447" s="18"/>
      <c r="D447" s="18"/>
    </row>
    <row r="448" spans="3:4" ht="15.75" customHeight="1" x14ac:dyDescent="0.2">
      <c r="C448" s="18"/>
      <c r="D448" s="18"/>
    </row>
    <row r="449" spans="3:4" ht="15.75" customHeight="1" x14ac:dyDescent="0.2">
      <c r="C449" s="18"/>
      <c r="D449" s="18"/>
    </row>
    <row r="450" spans="3:4" ht="15.75" customHeight="1" x14ac:dyDescent="0.2">
      <c r="C450" s="18"/>
      <c r="D450" s="18"/>
    </row>
    <row r="451" spans="3:4" ht="15.75" customHeight="1" x14ac:dyDescent="0.2">
      <c r="C451" s="18"/>
      <c r="D451" s="18"/>
    </row>
    <row r="452" spans="3:4" ht="15.75" customHeight="1" x14ac:dyDescent="0.2">
      <c r="C452" s="18"/>
      <c r="D452" s="18"/>
    </row>
    <row r="453" spans="3:4" ht="15.75" customHeight="1" x14ac:dyDescent="0.2">
      <c r="C453" s="18"/>
      <c r="D453" s="18"/>
    </row>
    <row r="454" spans="3:4" ht="15.75" customHeight="1" x14ac:dyDescent="0.2">
      <c r="C454" s="18"/>
      <c r="D454" s="18"/>
    </row>
    <row r="455" spans="3:4" ht="15.75" customHeight="1" x14ac:dyDescent="0.2">
      <c r="C455" s="18"/>
      <c r="D455" s="18"/>
    </row>
    <row r="456" spans="3:4" ht="15.75" customHeight="1" x14ac:dyDescent="0.2">
      <c r="C456" s="18"/>
      <c r="D456" s="18"/>
    </row>
    <row r="457" spans="3:4" ht="15.75" customHeight="1" x14ac:dyDescent="0.2">
      <c r="C457" s="18"/>
      <c r="D457" s="18"/>
    </row>
    <row r="458" spans="3:4" ht="15.75" customHeight="1" x14ac:dyDescent="0.2">
      <c r="C458" s="18"/>
      <c r="D458" s="18"/>
    </row>
    <row r="459" spans="3:4" ht="15.75" customHeight="1" x14ac:dyDescent="0.2">
      <c r="C459" s="18"/>
      <c r="D459" s="18"/>
    </row>
    <row r="460" spans="3:4" ht="15.75" customHeight="1" x14ac:dyDescent="0.2">
      <c r="C460" s="18"/>
      <c r="D460" s="18"/>
    </row>
    <row r="461" spans="3:4" ht="15.75" customHeight="1" x14ac:dyDescent="0.2">
      <c r="C461" s="18"/>
      <c r="D461" s="18"/>
    </row>
    <row r="462" spans="3:4" ht="15.75" customHeight="1" x14ac:dyDescent="0.2">
      <c r="C462" s="18"/>
      <c r="D462" s="18"/>
    </row>
    <row r="463" spans="3:4" ht="15.75" customHeight="1" x14ac:dyDescent="0.2">
      <c r="C463" s="18"/>
      <c r="D463" s="18"/>
    </row>
    <row r="464" spans="3:4" ht="15.75" customHeight="1" x14ac:dyDescent="0.2">
      <c r="C464" s="18"/>
      <c r="D464" s="18"/>
    </row>
    <row r="465" spans="3:4" ht="15.75" customHeight="1" x14ac:dyDescent="0.2">
      <c r="C465" s="18"/>
      <c r="D465" s="18"/>
    </row>
    <row r="466" spans="3:4" ht="15.75" customHeight="1" x14ac:dyDescent="0.2">
      <c r="C466" s="18"/>
      <c r="D466" s="18"/>
    </row>
    <row r="467" spans="3:4" ht="15.75" customHeight="1" x14ac:dyDescent="0.2">
      <c r="C467" s="18"/>
      <c r="D467" s="18"/>
    </row>
    <row r="468" spans="3:4" ht="15.75" customHeight="1" x14ac:dyDescent="0.2">
      <c r="C468" s="18"/>
      <c r="D468" s="18"/>
    </row>
    <row r="469" spans="3:4" ht="15.75" customHeight="1" x14ac:dyDescent="0.2">
      <c r="C469" s="18"/>
      <c r="D469" s="18"/>
    </row>
    <row r="470" spans="3:4" ht="15.75" customHeight="1" x14ac:dyDescent="0.2">
      <c r="C470" s="18"/>
      <c r="D470" s="18"/>
    </row>
    <row r="471" spans="3:4" ht="15.75" customHeight="1" x14ac:dyDescent="0.2">
      <c r="C471" s="18"/>
      <c r="D471" s="18"/>
    </row>
    <row r="472" spans="3:4" ht="15.75" customHeight="1" x14ac:dyDescent="0.2">
      <c r="C472" s="18"/>
      <c r="D472" s="18"/>
    </row>
    <row r="473" spans="3:4" ht="15.75" customHeight="1" x14ac:dyDescent="0.2">
      <c r="C473" s="18"/>
      <c r="D473" s="18"/>
    </row>
    <row r="474" spans="3:4" ht="15.75" customHeight="1" x14ac:dyDescent="0.2">
      <c r="C474" s="18"/>
      <c r="D474" s="18"/>
    </row>
    <row r="475" spans="3:4" ht="15.75" customHeight="1" x14ac:dyDescent="0.2">
      <c r="C475" s="18"/>
      <c r="D475" s="18"/>
    </row>
    <row r="476" spans="3:4" ht="15.75" customHeight="1" x14ac:dyDescent="0.2">
      <c r="C476" s="18"/>
      <c r="D476" s="18"/>
    </row>
    <row r="477" spans="3:4" ht="15.75" customHeight="1" x14ac:dyDescent="0.2">
      <c r="C477" s="18"/>
      <c r="D477" s="18"/>
    </row>
    <row r="478" spans="3:4" ht="15.75" customHeight="1" x14ac:dyDescent="0.2">
      <c r="C478" s="18"/>
      <c r="D478" s="18"/>
    </row>
    <row r="479" spans="3:4" ht="15.75" customHeight="1" x14ac:dyDescent="0.2">
      <c r="C479" s="18"/>
      <c r="D479" s="18"/>
    </row>
    <row r="480" spans="3:4" ht="15.75" customHeight="1" x14ac:dyDescent="0.2">
      <c r="C480" s="18"/>
      <c r="D480" s="18"/>
    </row>
    <row r="481" spans="3:4" ht="15.75" customHeight="1" x14ac:dyDescent="0.2">
      <c r="C481" s="18"/>
      <c r="D481" s="18"/>
    </row>
    <row r="482" spans="3:4" ht="15.75" customHeight="1" x14ac:dyDescent="0.2">
      <c r="C482" s="18"/>
      <c r="D482" s="18"/>
    </row>
    <row r="483" spans="3:4" ht="15.75" customHeight="1" x14ac:dyDescent="0.2">
      <c r="C483" s="18"/>
      <c r="D483" s="18"/>
    </row>
    <row r="484" spans="3:4" ht="15.75" customHeight="1" x14ac:dyDescent="0.2">
      <c r="C484" s="18"/>
      <c r="D484" s="18"/>
    </row>
    <row r="485" spans="3:4" ht="15.75" customHeight="1" x14ac:dyDescent="0.2">
      <c r="C485" s="18"/>
      <c r="D485" s="18"/>
    </row>
    <row r="486" spans="3:4" ht="15.75" customHeight="1" x14ac:dyDescent="0.2">
      <c r="C486" s="18"/>
      <c r="D486" s="18"/>
    </row>
    <row r="487" spans="3:4" ht="15.75" customHeight="1" x14ac:dyDescent="0.2">
      <c r="C487" s="18"/>
      <c r="D487" s="18"/>
    </row>
    <row r="488" spans="3:4" ht="15.75" customHeight="1" x14ac:dyDescent="0.2">
      <c r="C488" s="18"/>
      <c r="D488" s="18"/>
    </row>
    <row r="489" spans="3:4" ht="15.75" customHeight="1" x14ac:dyDescent="0.2">
      <c r="C489" s="18"/>
      <c r="D489" s="18"/>
    </row>
    <row r="490" spans="3:4" ht="15.75" customHeight="1" x14ac:dyDescent="0.2">
      <c r="C490" s="18"/>
      <c r="D490" s="18"/>
    </row>
    <row r="491" spans="3:4" ht="15.75" customHeight="1" x14ac:dyDescent="0.2">
      <c r="C491" s="18"/>
      <c r="D491" s="18"/>
    </row>
    <row r="492" spans="3:4" ht="15.75" customHeight="1" x14ac:dyDescent="0.2">
      <c r="C492" s="18"/>
      <c r="D492" s="18"/>
    </row>
    <row r="493" spans="3:4" ht="15.75" customHeight="1" x14ac:dyDescent="0.2">
      <c r="C493" s="18"/>
      <c r="D493" s="18"/>
    </row>
    <row r="494" spans="3:4" ht="15.75" customHeight="1" x14ac:dyDescent="0.2">
      <c r="C494" s="18"/>
      <c r="D494" s="18"/>
    </row>
    <row r="495" spans="3:4" ht="15.75" customHeight="1" x14ac:dyDescent="0.2">
      <c r="C495" s="18"/>
      <c r="D495" s="18"/>
    </row>
    <row r="496" spans="3:4" ht="15.75" customHeight="1" x14ac:dyDescent="0.2">
      <c r="C496" s="18"/>
      <c r="D496" s="18"/>
    </row>
    <row r="497" spans="3:4" ht="15.75" customHeight="1" x14ac:dyDescent="0.2">
      <c r="C497" s="18"/>
      <c r="D497" s="18"/>
    </row>
    <row r="498" spans="3:4" ht="15.75" customHeight="1" x14ac:dyDescent="0.2">
      <c r="C498" s="18"/>
      <c r="D498" s="18"/>
    </row>
    <row r="499" spans="3:4" ht="15.75" customHeight="1" x14ac:dyDescent="0.2">
      <c r="C499" s="18"/>
      <c r="D499" s="18"/>
    </row>
    <row r="500" spans="3:4" ht="15.75" customHeight="1" x14ac:dyDescent="0.2">
      <c r="C500" s="18"/>
      <c r="D500" s="18"/>
    </row>
    <row r="501" spans="3:4" ht="15.75" customHeight="1" x14ac:dyDescent="0.2">
      <c r="C501" s="18"/>
      <c r="D501" s="18"/>
    </row>
    <row r="502" spans="3:4" ht="15.75" customHeight="1" x14ac:dyDescent="0.2">
      <c r="C502" s="18"/>
      <c r="D502" s="18"/>
    </row>
    <row r="503" spans="3:4" ht="15.75" customHeight="1" x14ac:dyDescent="0.2">
      <c r="C503" s="18"/>
      <c r="D503" s="18"/>
    </row>
    <row r="504" spans="3:4" ht="15.75" customHeight="1" x14ac:dyDescent="0.2">
      <c r="C504" s="18"/>
      <c r="D504" s="18"/>
    </row>
    <row r="505" spans="3:4" ht="15.75" customHeight="1" x14ac:dyDescent="0.2">
      <c r="C505" s="18"/>
      <c r="D505" s="18"/>
    </row>
    <row r="506" spans="3:4" ht="15.75" customHeight="1" x14ac:dyDescent="0.2">
      <c r="C506" s="18"/>
      <c r="D506" s="18"/>
    </row>
    <row r="507" spans="3:4" ht="15.75" customHeight="1" x14ac:dyDescent="0.2">
      <c r="C507" s="18"/>
      <c r="D507" s="18"/>
    </row>
    <row r="508" spans="3:4" ht="15.75" customHeight="1" x14ac:dyDescent="0.2">
      <c r="C508" s="18"/>
      <c r="D508" s="18"/>
    </row>
    <row r="509" spans="3:4" ht="15.75" customHeight="1" x14ac:dyDescent="0.2">
      <c r="C509" s="18"/>
      <c r="D509" s="18"/>
    </row>
    <row r="510" spans="3:4" ht="15.75" customHeight="1" x14ac:dyDescent="0.2">
      <c r="C510" s="18"/>
      <c r="D510" s="18"/>
    </row>
    <row r="511" spans="3:4" ht="15.75" customHeight="1" x14ac:dyDescent="0.2">
      <c r="C511" s="18"/>
      <c r="D511" s="18"/>
    </row>
    <row r="512" spans="3:4" ht="15.75" customHeight="1" x14ac:dyDescent="0.2">
      <c r="C512" s="18"/>
      <c r="D512" s="18"/>
    </row>
    <row r="513" spans="3:4" ht="15.75" customHeight="1" x14ac:dyDescent="0.2">
      <c r="C513" s="18"/>
      <c r="D513" s="18"/>
    </row>
    <row r="514" spans="3:4" ht="15.75" customHeight="1" x14ac:dyDescent="0.2">
      <c r="C514" s="18"/>
      <c r="D514" s="18"/>
    </row>
    <row r="515" spans="3:4" ht="15.75" customHeight="1" x14ac:dyDescent="0.2">
      <c r="C515" s="18"/>
      <c r="D515" s="18"/>
    </row>
    <row r="516" spans="3:4" ht="15.75" customHeight="1" x14ac:dyDescent="0.2">
      <c r="C516" s="18"/>
      <c r="D516" s="18"/>
    </row>
    <row r="517" spans="3:4" ht="15.75" customHeight="1" x14ac:dyDescent="0.2">
      <c r="C517" s="18"/>
      <c r="D517" s="18"/>
    </row>
    <row r="518" spans="3:4" ht="15.75" customHeight="1" x14ac:dyDescent="0.2">
      <c r="C518" s="18"/>
      <c r="D518" s="18"/>
    </row>
    <row r="519" spans="3:4" ht="15.75" customHeight="1" x14ac:dyDescent="0.2">
      <c r="C519" s="18"/>
      <c r="D519" s="18"/>
    </row>
    <row r="520" spans="3:4" ht="15.75" customHeight="1" x14ac:dyDescent="0.2">
      <c r="C520" s="18"/>
      <c r="D520" s="18"/>
    </row>
    <row r="521" spans="3:4" ht="15.75" customHeight="1" x14ac:dyDescent="0.2">
      <c r="C521" s="18"/>
      <c r="D521" s="18"/>
    </row>
    <row r="522" spans="3:4" ht="15.75" customHeight="1" x14ac:dyDescent="0.2">
      <c r="C522" s="18"/>
      <c r="D522" s="18"/>
    </row>
    <row r="523" spans="3:4" ht="15.75" customHeight="1" x14ac:dyDescent="0.2">
      <c r="C523" s="18"/>
      <c r="D523" s="18"/>
    </row>
    <row r="524" spans="3:4" ht="15.75" customHeight="1" x14ac:dyDescent="0.2">
      <c r="C524" s="18"/>
      <c r="D524" s="18"/>
    </row>
    <row r="525" spans="3:4" ht="15.75" customHeight="1" x14ac:dyDescent="0.2">
      <c r="C525" s="18"/>
      <c r="D525" s="18"/>
    </row>
    <row r="526" spans="3:4" ht="15.75" customHeight="1" x14ac:dyDescent="0.2">
      <c r="C526" s="18"/>
      <c r="D526" s="18"/>
    </row>
    <row r="527" spans="3:4" ht="15.75" customHeight="1" x14ac:dyDescent="0.2">
      <c r="C527" s="18"/>
      <c r="D527" s="18"/>
    </row>
    <row r="528" spans="3:4" ht="15.75" customHeight="1" x14ac:dyDescent="0.2">
      <c r="C528" s="18"/>
      <c r="D528" s="18"/>
    </row>
    <row r="529" spans="3:4" ht="15.75" customHeight="1" x14ac:dyDescent="0.2">
      <c r="C529" s="18"/>
      <c r="D529" s="18"/>
    </row>
    <row r="530" spans="3:4" ht="15.75" customHeight="1" x14ac:dyDescent="0.2">
      <c r="C530" s="18"/>
      <c r="D530" s="18"/>
    </row>
    <row r="531" spans="3:4" ht="15.75" customHeight="1" x14ac:dyDescent="0.2">
      <c r="C531" s="18"/>
      <c r="D531" s="18"/>
    </row>
    <row r="532" spans="3:4" ht="15.75" customHeight="1" x14ac:dyDescent="0.2">
      <c r="C532" s="18"/>
      <c r="D532" s="18"/>
    </row>
    <row r="533" spans="3:4" ht="15.75" customHeight="1" x14ac:dyDescent="0.2">
      <c r="C533" s="18"/>
      <c r="D533" s="18"/>
    </row>
    <row r="534" spans="3:4" ht="15.75" customHeight="1" x14ac:dyDescent="0.2">
      <c r="C534" s="18"/>
      <c r="D534" s="18"/>
    </row>
    <row r="535" spans="3:4" ht="15.75" customHeight="1" x14ac:dyDescent="0.2">
      <c r="C535" s="18"/>
      <c r="D535" s="18"/>
    </row>
    <row r="536" spans="3:4" ht="15.75" customHeight="1" x14ac:dyDescent="0.2">
      <c r="C536" s="18"/>
      <c r="D536" s="18"/>
    </row>
    <row r="537" spans="3:4" ht="15.75" customHeight="1" x14ac:dyDescent="0.2">
      <c r="C537" s="18"/>
      <c r="D537" s="18"/>
    </row>
    <row r="538" spans="3:4" ht="15.75" customHeight="1" x14ac:dyDescent="0.2">
      <c r="C538" s="18"/>
      <c r="D538" s="18"/>
    </row>
    <row r="539" spans="3:4" ht="15.75" customHeight="1" x14ac:dyDescent="0.2">
      <c r="C539" s="18"/>
      <c r="D539" s="18"/>
    </row>
    <row r="540" spans="3:4" ht="15.75" customHeight="1" x14ac:dyDescent="0.2">
      <c r="C540" s="18"/>
      <c r="D540" s="18"/>
    </row>
    <row r="541" spans="3:4" ht="15.75" customHeight="1" x14ac:dyDescent="0.2">
      <c r="C541" s="18"/>
      <c r="D541" s="18"/>
    </row>
    <row r="542" spans="3:4" ht="15.75" customHeight="1" x14ac:dyDescent="0.2">
      <c r="C542" s="18"/>
      <c r="D542" s="18"/>
    </row>
    <row r="543" spans="3:4" ht="15.75" customHeight="1" x14ac:dyDescent="0.2">
      <c r="C543" s="18"/>
      <c r="D543" s="18"/>
    </row>
    <row r="544" spans="3:4" ht="15.75" customHeight="1" x14ac:dyDescent="0.2">
      <c r="C544" s="18"/>
      <c r="D544" s="18"/>
    </row>
    <row r="545" spans="3:4" ht="15.75" customHeight="1" x14ac:dyDescent="0.2">
      <c r="C545" s="18"/>
      <c r="D545" s="18"/>
    </row>
    <row r="546" spans="3:4" ht="15.75" customHeight="1" x14ac:dyDescent="0.2">
      <c r="C546" s="18"/>
      <c r="D546" s="18"/>
    </row>
    <row r="547" spans="3:4" ht="15.75" customHeight="1" x14ac:dyDescent="0.2">
      <c r="C547" s="18"/>
      <c r="D547" s="18"/>
    </row>
    <row r="548" spans="3:4" ht="15.75" customHeight="1" x14ac:dyDescent="0.2">
      <c r="C548" s="18"/>
      <c r="D548" s="18"/>
    </row>
    <row r="549" spans="3:4" ht="15.75" customHeight="1" x14ac:dyDescent="0.2">
      <c r="C549" s="18"/>
      <c r="D549" s="18"/>
    </row>
    <row r="550" spans="3:4" ht="15.75" customHeight="1" x14ac:dyDescent="0.2">
      <c r="C550" s="18"/>
      <c r="D550" s="18"/>
    </row>
    <row r="551" spans="3:4" ht="15.75" customHeight="1" x14ac:dyDescent="0.2">
      <c r="C551" s="18"/>
      <c r="D551" s="18"/>
    </row>
    <row r="552" spans="3:4" ht="15.75" customHeight="1" x14ac:dyDescent="0.2">
      <c r="C552" s="18"/>
      <c r="D552" s="18"/>
    </row>
    <row r="553" spans="3:4" ht="15.75" customHeight="1" x14ac:dyDescent="0.2">
      <c r="C553" s="18"/>
      <c r="D553" s="18"/>
    </row>
    <row r="554" spans="3:4" ht="15.75" customHeight="1" x14ac:dyDescent="0.2">
      <c r="C554" s="18"/>
      <c r="D554" s="18"/>
    </row>
    <row r="555" spans="3:4" ht="15.75" customHeight="1" x14ac:dyDescent="0.2">
      <c r="C555" s="18"/>
      <c r="D555" s="18"/>
    </row>
    <row r="556" spans="3:4" ht="15.75" customHeight="1" x14ac:dyDescent="0.2">
      <c r="C556" s="18"/>
      <c r="D556" s="18"/>
    </row>
    <row r="557" spans="3:4" ht="15.75" customHeight="1" x14ac:dyDescent="0.2">
      <c r="C557" s="18"/>
      <c r="D557" s="18"/>
    </row>
    <row r="558" spans="3:4" ht="15.75" customHeight="1" x14ac:dyDescent="0.2">
      <c r="C558" s="18"/>
      <c r="D558" s="18"/>
    </row>
    <row r="559" spans="3:4" ht="15.75" customHeight="1" x14ac:dyDescent="0.2">
      <c r="C559" s="18"/>
      <c r="D559" s="18"/>
    </row>
    <row r="560" spans="3:4" ht="15.75" customHeight="1" x14ac:dyDescent="0.2">
      <c r="C560" s="18"/>
      <c r="D560" s="18"/>
    </row>
    <row r="561" spans="3:4" ht="15.75" customHeight="1" x14ac:dyDescent="0.2">
      <c r="C561" s="18"/>
      <c r="D561" s="18"/>
    </row>
    <row r="562" spans="3:4" ht="15.75" customHeight="1" x14ac:dyDescent="0.2">
      <c r="C562" s="18"/>
      <c r="D562" s="18"/>
    </row>
    <row r="563" spans="3:4" ht="15.75" customHeight="1" x14ac:dyDescent="0.2">
      <c r="C563" s="18"/>
      <c r="D563" s="18"/>
    </row>
    <row r="564" spans="3:4" ht="15.75" customHeight="1" x14ac:dyDescent="0.2">
      <c r="C564" s="18"/>
      <c r="D564" s="18"/>
    </row>
    <row r="565" spans="3:4" ht="15.75" customHeight="1" x14ac:dyDescent="0.2">
      <c r="C565" s="18"/>
      <c r="D565" s="18"/>
    </row>
    <row r="566" spans="3:4" ht="15.75" customHeight="1" x14ac:dyDescent="0.2">
      <c r="C566" s="18"/>
      <c r="D566" s="18"/>
    </row>
    <row r="567" spans="3:4" ht="15.75" customHeight="1" x14ac:dyDescent="0.2">
      <c r="C567" s="18"/>
      <c r="D567" s="18"/>
    </row>
    <row r="568" spans="3:4" ht="15.75" customHeight="1" x14ac:dyDescent="0.2">
      <c r="C568" s="18"/>
      <c r="D568" s="18"/>
    </row>
    <row r="569" spans="3:4" ht="15.75" customHeight="1" x14ac:dyDescent="0.2">
      <c r="C569" s="18"/>
      <c r="D569" s="18"/>
    </row>
    <row r="570" spans="3:4" ht="15.75" customHeight="1" x14ac:dyDescent="0.2">
      <c r="C570" s="18"/>
      <c r="D570" s="18"/>
    </row>
    <row r="571" spans="3:4" ht="15.75" customHeight="1" x14ac:dyDescent="0.2">
      <c r="C571" s="18"/>
      <c r="D571" s="18"/>
    </row>
    <row r="572" spans="3:4" ht="15.75" customHeight="1" x14ac:dyDescent="0.2">
      <c r="C572" s="18"/>
      <c r="D572" s="18"/>
    </row>
    <row r="573" spans="3:4" ht="15.75" customHeight="1" x14ac:dyDescent="0.2">
      <c r="C573" s="18"/>
      <c r="D573" s="18"/>
    </row>
    <row r="574" spans="3:4" ht="15.75" customHeight="1" x14ac:dyDescent="0.2">
      <c r="C574" s="18"/>
      <c r="D574" s="18"/>
    </row>
    <row r="575" spans="3:4" ht="15.75" customHeight="1" x14ac:dyDescent="0.2">
      <c r="C575" s="18"/>
      <c r="D575" s="18"/>
    </row>
    <row r="576" spans="3:4" ht="15.75" customHeight="1" x14ac:dyDescent="0.2">
      <c r="C576" s="18"/>
      <c r="D576" s="18"/>
    </row>
    <row r="577" spans="3:4" ht="15.75" customHeight="1" x14ac:dyDescent="0.2">
      <c r="C577" s="18"/>
      <c r="D577" s="18"/>
    </row>
    <row r="578" spans="3:4" ht="15.75" customHeight="1" x14ac:dyDescent="0.2">
      <c r="C578" s="18"/>
      <c r="D578" s="18"/>
    </row>
    <row r="579" spans="3:4" ht="15.75" customHeight="1" x14ac:dyDescent="0.2">
      <c r="C579" s="18"/>
      <c r="D579" s="18"/>
    </row>
    <row r="580" spans="3:4" ht="15.75" customHeight="1" x14ac:dyDescent="0.2">
      <c r="C580" s="18"/>
      <c r="D580" s="18"/>
    </row>
    <row r="581" spans="3:4" ht="15.75" customHeight="1" x14ac:dyDescent="0.2">
      <c r="C581" s="18"/>
      <c r="D581" s="18"/>
    </row>
    <row r="582" spans="3:4" ht="15.75" customHeight="1" x14ac:dyDescent="0.2">
      <c r="C582" s="18"/>
      <c r="D582" s="18"/>
    </row>
    <row r="583" spans="3:4" ht="15.75" customHeight="1" x14ac:dyDescent="0.2">
      <c r="C583" s="18"/>
      <c r="D583" s="18"/>
    </row>
    <row r="584" spans="3:4" ht="15.75" customHeight="1" x14ac:dyDescent="0.2">
      <c r="C584" s="18"/>
      <c r="D584" s="18"/>
    </row>
    <row r="585" spans="3:4" ht="15.75" customHeight="1" x14ac:dyDescent="0.2">
      <c r="C585" s="18"/>
      <c r="D585" s="18"/>
    </row>
    <row r="586" spans="3:4" ht="15.75" customHeight="1" x14ac:dyDescent="0.2">
      <c r="C586" s="18"/>
      <c r="D586" s="18"/>
    </row>
    <row r="587" spans="3:4" ht="15.75" customHeight="1" x14ac:dyDescent="0.2">
      <c r="C587" s="18"/>
      <c r="D587" s="18"/>
    </row>
    <row r="588" spans="3:4" ht="15.75" customHeight="1" x14ac:dyDescent="0.2">
      <c r="C588" s="18"/>
      <c r="D588" s="18"/>
    </row>
    <row r="589" spans="3:4" ht="15.75" customHeight="1" x14ac:dyDescent="0.2">
      <c r="C589" s="18"/>
      <c r="D589" s="18"/>
    </row>
    <row r="590" spans="3:4" ht="15.75" customHeight="1" x14ac:dyDescent="0.2">
      <c r="C590" s="18"/>
      <c r="D590" s="18"/>
    </row>
    <row r="591" spans="3:4" ht="15.75" customHeight="1" x14ac:dyDescent="0.2">
      <c r="C591" s="18"/>
      <c r="D591" s="18"/>
    </row>
    <row r="592" spans="3:4" ht="15.75" customHeight="1" x14ac:dyDescent="0.2">
      <c r="C592" s="18"/>
      <c r="D592" s="18"/>
    </row>
    <row r="593" spans="3:4" ht="15.75" customHeight="1" x14ac:dyDescent="0.2">
      <c r="C593" s="18"/>
      <c r="D593" s="18"/>
    </row>
    <row r="594" spans="3:4" ht="15.75" customHeight="1" x14ac:dyDescent="0.2">
      <c r="C594" s="18"/>
      <c r="D594" s="18"/>
    </row>
    <row r="595" spans="3:4" ht="15.75" customHeight="1" x14ac:dyDescent="0.2">
      <c r="C595" s="18"/>
      <c r="D595" s="18"/>
    </row>
    <row r="596" spans="3:4" ht="15.75" customHeight="1" x14ac:dyDescent="0.2">
      <c r="C596" s="18"/>
      <c r="D596" s="18"/>
    </row>
    <row r="597" spans="3:4" ht="15.75" customHeight="1" x14ac:dyDescent="0.2">
      <c r="C597" s="18"/>
      <c r="D597" s="18"/>
    </row>
    <row r="598" spans="3:4" ht="15.75" customHeight="1" x14ac:dyDescent="0.2">
      <c r="C598" s="18"/>
      <c r="D598" s="18"/>
    </row>
    <row r="599" spans="3:4" ht="15.75" customHeight="1" x14ac:dyDescent="0.2">
      <c r="C599" s="18"/>
      <c r="D599" s="18"/>
    </row>
    <row r="600" spans="3:4" ht="15.75" customHeight="1" x14ac:dyDescent="0.2">
      <c r="C600" s="18"/>
      <c r="D600" s="18"/>
    </row>
    <row r="601" spans="3:4" ht="15.75" customHeight="1" x14ac:dyDescent="0.2">
      <c r="C601" s="18"/>
      <c r="D601" s="18"/>
    </row>
    <row r="602" spans="3:4" ht="15.75" customHeight="1" x14ac:dyDescent="0.2">
      <c r="C602" s="18"/>
      <c r="D602" s="18"/>
    </row>
    <row r="603" spans="3:4" ht="15.75" customHeight="1" x14ac:dyDescent="0.2">
      <c r="C603" s="18"/>
      <c r="D603" s="18"/>
    </row>
    <row r="604" spans="3:4" ht="15.75" customHeight="1" x14ac:dyDescent="0.2">
      <c r="C604" s="18"/>
      <c r="D604" s="18"/>
    </row>
    <row r="605" spans="3:4" ht="15.75" customHeight="1" x14ac:dyDescent="0.2">
      <c r="C605" s="18"/>
      <c r="D605" s="18"/>
    </row>
    <row r="606" spans="3:4" ht="15.75" customHeight="1" x14ac:dyDescent="0.2">
      <c r="C606" s="18"/>
      <c r="D606" s="18"/>
    </row>
    <row r="607" spans="3:4" ht="15.75" customHeight="1" x14ac:dyDescent="0.2">
      <c r="C607" s="18"/>
      <c r="D607" s="18"/>
    </row>
    <row r="608" spans="3:4" ht="15.75" customHeight="1" x14ac:dyDescent="0.2">
      <c r="C608" s="18"/>
      <c r="D608" s="18"/>
    </row>
    <row r="609" spans="3:4" ht="15.75" customHeight="1" x14ac:dyDescent="0.2">
      <c r="C609" s="18"/>
      <c r="D609" s="18"/>
    </row>
    <row r="610" spans="3:4" ht="15.75" customHeight="1" x14ac:dyDescent="0.2">
      <c r="C610" s="18"/>
      <c r="D610" s="18"/>
    </row>
    <row r="611" spans="3:4" ht="15.75" customHeight="1" x14ac:dyDescent="0.2">
      <c r="C611" s="18"/>
      <c r="D611" s="18"/>
    </row>
    <row r="612" spans="3:4" ht="15.75" customHeight="1" x14ac:dyDescent="0.2">
      <c r="C612" s="18"/>
      <c r="D612" s="18"/>
    </row>
    <row r="613" spans="3:4" ht="15.75" customHeight="1" x14ac:dyDescent="0.2">
      <c r="C613" s="18"/>
      <c r="D613" s="18"/>
    </row>
    <row r="614" spans="3:4" ht="15.75" customHeight="1" x14ac:dyDescent="0.2">
      <c r="C614" s="18"/>
      <c r="D614" s="18"/>
    </row>
    <row r="615" spans="3:4" ht="15.75" customHeight="1" x14ac:dyDescent="0.2">
      <c r="C615" s="18"/>
      <c r="D615" s="18"/>
    </row>
    <row r="616" spans="3:4" ht="15.75" customHeight="1" x14ac:dyDescent="0.2">
      <c r="C616" s="18"/>
      <c r="D616" s="18"/>
    </row>
    <row r="617" spans="3:4" ht="15.75" customHeight="1" x14ac:dyDescent="0.2">
      <c r="C617" s="18"/>
      <c r="D617" s="18"/>
    </row>
    <row r="618" spans="3:4" ht="15.75" customHeight="1" x14ac:dyDescent="0.2">
      <c r="C618" s="18"/>
      <c r="D618" s="18"/>
    </row>
    <row r="619" spans="3:4" ht="15.75" customHeight="1" x14ac:dyDescent="0.2">
      <c r="C619" s="18"/>
      <c r="D619" s="18"/>
    </row>
    <row r="620" spans="3:4" ht="15.75" customHeight="1" x14ac:dyDescent="0.2">
      <c r="C620" s="18"/>
      <c r="D620" s="18"/>
    </row>
    <row r="621" spans="3:4" ht="15.75" customHeight="1" x14ac:dyDescent="0.2">
      <c r="C621" s="18"/>
      <c r="D621" s="18"/>
    </row>
    <row r="622" spans="3:4" ht="15.75" customHeight="1" x14ac:dyDescent="0.2">
      <c r="C622" s="18"/>
      <c r="D622" s="18"/>
    </row>
    <row r="623" spans="3:4" ht="15.75" customHeight="1" x14ac:dyDescent="0.2">
      <c r="C623" s="18"/>
      <c r="D623" s="18"/>
    </row>
    <row r="624" spans="3:4" ht="15.75" customHeight="1" x14ac:dyDescent="0.2">
      <c r="C624" s="18"/>
      <c r="D624" s="18"/>
    </row>
    <row r="625" spans="3:4" ht="15.75" customHeight="1" x14ac:dyDescent="0.2">
      <c r="C625" s="18"/>
      <c r="D625" s="18"/>
    </row>
    <row r="626" spans="3:4" ht="15.75" customHeight="1" x14ac:dyDescent="0.2">
      <c r="C626" s="18"/>
      <c r="D626" s="18"/>
    </row>
    <row r="627" spans="3:4" ht="15.75" customHeight="1" x14ac:dyDescent="0.2">
      <c r="C627" s="18"/>
      <c r="D627" s="18"/>
    </row>
    <row r="628" spans="3:4" ht="15.75" customHeight="1" x14ac:dyDescent="0.2">
      <c r="C628" s="18"/>
      <c r="D628" s="18"/>
    </row>
    <row r="629" spans="3:4" ht="15.75" customHeight="1" x14ac:dyDescent="0.2">
      <c r="C629" s="18"/>
      <c r="D629" s="18"/>
    </row>
    <row r="630" spans="3:4" ht="15.75" customHeight="1" x14ac:dyDescent="0.2">
      <c r="C630" s="18"/>
      <c r="D630" s="18"/>
    </row>
    <row r="631" spans="3:4" ht="15.75" customHeight="1" x14ac:dyDescent="0.2">
      <c r="C631" s="18"/>
      <c r="D631" s="18"/>
    </row>
    <row r="632" spans="3:4" ht="15.75" customHeight="1" x14ac:dyDescent="0.2">
      <c r="C632" s="18"/>
      <c r="D632" s="18"/>
    </row>
    <row r="633" spans="3:4" ht="15.75" customHeight="1" x14ac:dyDescent="0.2">
      <c r="C633" s="18"/>
      <c r="D633" s="18"/>
    </row>
    <row r="634" spans="3:4" ht="15.75" customHeight="1" x14ac:dyDescent="0.2">
      <c r="C634" s="18"/>
      <c r="D634" s="18"/>
    </row>
    <row r="635" spans="3:4" ht="15.75" customHeight="1" x14ac:dyDescent="0.2">
      <c r="C635" s="18"/>
      <c r="D635" s="18"/>
    </row>
    <row r="636" spans="3:4" ht="15.75" customHeight="1" x14ac:dyDescent="0.2">
      <c r="C636" s="18"/>
      <c r="D636" s="18"/>
    </row>
    <row r="637" spans="3:4" ht="15.75" customHeight="1" x14ac:dyDescent="0.2">
      <c r="C637" s="18"/>
      <c r="D637" s="18"/>
    </row>
    <row r="638" spans="3:4" ht="15.75" customHeight="1" x14ac:dyDescent="0.2">
      <c r="C638" s="18"/>
      <c r="D638" s="18"/>
    </row>
    <row r="639" spans="3:4" ht="15.75" customHeight="1" x14ac:dyDescent="0.2">
      <c r="C639" s="18"/>
      <c r="D639" s="18"/>
    </row>
    <row r="640" spans="3:4" ht="15.75" customHeight="1" x14ac:dyDescent="0.2">
      <c r="C640" s="18"/>
      <c r="D640" s="18"/>
    </row>
    <row r="641" spans="3:4" ht="15.75" customHeight="1" x14ac:dyDescent="0.2">
      <c r="C641" s="18"/>
      <c r="D641" s="18"/>
    </row>
    <row r="642" spans="3:4" ht="15.75" customHeight="1" x14ac:dyDescent="0.2">
      <c r="C642" s="18"/>
      <c r="D642" s="18"/>
    </row>
    <row r="643" spans="3:4" ht="15.75" customHeight="1" x14ac:dyDescent="0.2">
      <c r="C643" s="18"/>
      <c r="D643" s="18"/>
    </row>
    <row r="644" spans="3:4" ht="15.75" customHeight="1" x14ac:dyDescent="0.2">
      <c r="C644" s="18"/>
      <c r="D644" s="18"/>
    </row>
    <row r="645" spans="3:4" ht="15.75" customHeight="1" x14ac:dyDescent="0.2">
      <c r="C645" s="18"/>
      <c r="D645" s="18"/>
    </row>
    <row r="646" spans="3:4" ht="15.75" customHeight="1" x14ac:dyDescent="0.2">
      <c r="C646" s="18"/>
      <c r="D646" s="18"/>
    </row>
    <row r="647" spans="3:4" ht="15.75" customHeight="1" x14ac:dyDescent="0.2">
      <c r="C647" s="18"/>
      <c r="D647" s="18"/>
    </row>
    <row r="648" spans="3:4" ht="15.75" customHeight="1" x14ac:dyDescent="0.2">
      <c r="C648" s="18"/>
      <c r="D648" s="18"/>
    </row>
    <row r="649" spans="3:4" ht="15.75" customHeight="1" x14ac:dyDescent="0.2">
      <c r="C649" s="18"/>
      <c r="D649" s="18"/>
    </row>
    <row r="650" spans="3:4" ht="15.75" customHeight="1" x14ac:dyDescent="0.2">
      <c r="C650" s="18"/>
      <c r="D650" s="18"/>
    </row>
    <row r="651" spans="3:4" ht="15.75" customHeight="1" x14ac:dyDescent="0.2">
      <c r="C651" s="18"/>
      <c r="D651" s="18"/>
    </row>
    <row r="652" spans="3:4" ht="15.75" customHeight="1" x14ac:dyDescent="0.2">
      <c r="C652" s="18"/>
      <c r="D652" s="18"/>
    </row>
    <row r="653" spans="3:4" ht="15.75" customHeight="1" x14ac:dyDescent="0.2">
      <c r="C653" s="18"/>
      <c r="D653" s="18"/>
    </row>
    <row r="654" spans="3:4" ht="15.75" customHeight="1" x14ac:dyDescent="0.2">
      <c r="C654" s="18"/>
      <c r="D654" s="18"/>
    </row>
    <row r="655" spans="3:4" ht="15.75" customHeight="1" x14ac:dyDescent="0.2">
      <c r="C655" s="18"/>
      <c r="D655" s="18"/>
    </row>
    <row r="656" spans="3:4" ht="15.75" customHeight="1" x14ac:dyDescent="0.2">
      <c r="C656" s="18"/>
      <c r="D656" s="18"/>
    </row>
    <row r="657" spans="3:4" ht="15.75" customHeight="1" x14ac:dyDescent="0.2">
      <c r="C657" s="18"/>
      <c r="D657" s="18"/>
    </row>
    <row r="658" spans="3:4" ht="15.75" customHeight="1" x14ac:dyDescent="0.2">
      <c r="C658" s="18"/>
      <c r="D658" s="18"/>
    </row>
    <row r="659" spans="3:4" ht="15.75" customHeight="1" x14ac:dyDescent="0.2">
      <c r="C659" s="18"/>
      <c r="D659" s="18"/>
    </row>
    <row r="660" spans="3:4" ht="15.75" customHeight="1" x14ac:dyDescent="0.2">
      <c r="C660" s="18"/>
      <c r="D660" s="18"/>
    </row>
    <row r="661" spans="3:4" ht="15.75" customHeight="1" x14ac:dyDescent="0.2">
      <c r="C661" s="18"/>
      <c r="D661" s="18"/>
    </row>
    <row r="662" spans="3:4" ht="15.75" customHeight="1" x14ac:dyDescent="0.2">
      <c r="C662" s="18"/>
      <c r="D662" s="18"/>
    </row>
    <row r="663" spans="3:4" ht="15.75" customHeight="1" x14ac:dyDescent="0.2">
      <c r="C663" s="18"/>
      <c r="D663" s="18"/>
    </row>
    <row r="664" spans="3:4" ht="15.75" customHeight="1" x14ac:dyDescent="0.2">
      <c r="C664" s="18"/>
      <c r="D664" s="18"/>
    </row>
    <row r="665" spans="3:4" ht="15.75" customHeight="1" x14ac:dyDescent="0.2">
      <c r="C665" s="18"/>
      <c r="D665" s="18"/>
    </row>
    <row r="666" spans="3:4" ht="15.75" customHeight="1" x14ac:dyDescent="0.2">
      <c r="C666" s="18"/>
      <c r="D666" s="18"/>
    </row>
    <row r="667" spans="3:4" ht="15.75" customHeight="1" x14ac:dyDescent="0.2">
      <c r="C667" s="18"/>
      <c r="D667" s="18"/>
    </row>
    <row r="668" spans="3:4" ht="15.75" customHeight="1" x14ac:dyDescent="0.2">
      <c r="C668" s="18"/>
      <c r="D668" s="18"/>
    </row>
    <row r="669" spans="3:4" ht="15.75" customHeight="1" x14ac:dyDescent="0.2">
      <c r="C669" s="18"/>
      <c r="D669" s="18"/>
    </row>
    <row r="670" spans="3:4" ht="15.75" customHeight="1" x14ac:dyDescent="0.2">
      <c r="C670" s="18"/>
      <c r="D670" s="18"/>
    </row>
    <row r="671" spans="3:4" ht="15.75" customHeight="1" x14ac:dyDescent="0.2">
      <c r="C671" s="18"/>
      <c r="D671" s="18"/>
    </row>
    <row r="672" spans="3:4" ht="15.75" customHeight="1" x14ac:dyDescent="0.2">
      <c r="C672" s="18"/>
      <c r="D672" s="18"/>
    </row>
    <row r="673" spans="3:4" ht="15.75" customHeight="1" x14ac:dyDescent="0.2">
      <c r="C673" s="18"/>
      <c r="D673" s="18"/>
    </row>
    <row r="674" spans="3:4" ht="15.75" customHeight="1" x14ac:dyDescent="0.2">
      <c r="C674" s="18"/>
      <c r="D674" s="18"/>
    </row>
    <row r="675" spans="3:4" ht="15.75" customHeight="1" x14ac:dyDescent="0.2">
      <c r="C675" s="18"/>
      <c r="D675" s="18"/>
    </row>
    <row r="676" spans="3:4" ht="15.75" customHeight="1" x14ac:dyDescent="0.2">
      <c r="C676" s="18"/>
      <c r="D676" s="18"/>
    </row>
    <row r="677" spans="3:4" ht="15.75" customHeight="1" x14ac:dyDescent="0.2">
      <c r="C677" s="18"/>
      <c r="D677" s="18"/>
    </row>
    <row r="678" spans="3:4" ht="15.75" customHeight="1" x14ac:dyDescent="0.2">
      <c r="C678" s="18"/>
      <c r="D678" s="18"/>
    </row>
    <row r="679" spans="3:4" ht="15.75" customHeight="1" x14ac:dyDescent="0.2">
      <c r="C679" s="18"/>
      <c r="D679" s="18"/>
    </row>
    <row r="680" spans="3:4" ht="15.75" customHeight="1" x14ac:dyDescent="0.2">
      <c r="C680" s="18"/>
      <c r="D680" s="18"/>
    </row>
    <row r="681" spans="3:4" ht="15.75" customHeight="1" x14ac:dyDescent="0.2">
      <c r="C681" s="18"/>
      <c r="D681" s="18"/>
    </row>
    <row r="682" spans="3:4" ht="15.75" customHeight="1" x14ac:dyDescent="0.2">
      <c r="C682" s="18"/>
      <c r="D682" s="18"/>
    </row>
    <row r="683" spans="3:4" ht="15.75" customHeight="1" x14ac:dyDescent="0.2">
      <c r="C683" s="18"/>
      <c r="D683" s="18"/>
    </row>
    <row r="684" spans="3:4" ht="15.75" customHeight="1" x14ac:dyDescent="0.2">
      <c r="C684" s="18"/>
      <c r="D684" s="18"/>
    </row>
    <row r="685" spans="3:4" ht="15.75" customHeight="1" x14ac:dyDescent="0.2">
      <c r="C685" s="18"/>
      <c r="D685" s="18"/>
    </row>
    <row r="686" spans="3:4" ht="15.75" customHeight="1" x14ac:dyDescent="0.2">
      <c r="C686" s="18"/>
      <c r="D686" s="18"/>
    </row>
    <row r="687" spans="3:4" ht="15.75" customHeight="1" x14ac:dyDescent="0.2">
      <c r="C687" s="18"/>
      <c r="D687" s="18"/>
    </row>
    <row r="688" spans="3:4" ht="15.75" customHeight="1" x14ac:dyDescent="0.2">
      <c r="C688" s="18"/>
      <c r="D688" s="18"/>
    </row>
    <row r="689" spans="3:4" ht="15.75" customHeight="1" x14ac:dyDescent="0.2">
      <c r="C689" s="18"/>
      <c r="D689" s="18"/>
    </row>
    <row r="690" spans="3:4" ht="15.75" customHeight="1" x14ac:dyDescent="0.2">
      <c r="C690" s="18"/>
      <c r="D690" s="18"/>
    </row>
    <row r="691" spans="3:4" ht="15.75" customHeight="1" x14ac:dyDescent="0.2">
      <c r="C691" s="18"/>
      <c r="D691" s="18"/>
    </row>
    <row r="692" spans="3:4" ht="15.75" customHeight="1" x14ac:dyDescent="0.2">
      <c r="C692" s="18"/>
      <c r="D692" s="18"/>
    </row>
    <row r="693" spans="3:4" ht="15.75" customHeight="1" x14ac:dyDescent="0.2">
      <c r="C693" s="18"/>
      <c r="D693" s="18"/>
    </row>
    <row r="694" spans="3:4" ht="15.75" customHeight="1" x14ac:dyDescent="0.2">
      <c r="C694" s="18"/>
      <c r="D694" s="18"/>
    </row>
    <row r="695" spans="3:4" ht="15.75" customHeight="1" x14ac:dyDescent="0.2">
      <c r="C695" s="18"/>
      <c r="D695" s="18"/>
    </row>
    <row r="696" spans="3:4" ht="15.75" customHeight="1" x14ac:dyDescent="0.2">
      <c r="C696" s="18"/>
      <c r="D696" s="18"/>
    </row>
    <row r="697" spans="3:4" ht="15.75" customHeight="1" x14ac:dyDescent="0.2">
      <c r="C697" s="18"/>
      <c r="D697" s="18"/>
    </row>
    <row r="698" spans="3:4" ht="15.75" customHeight="1" x14ac:dyDescent="0.2">
      <c r="C698" s="18"/>
      <c r="D698" s="18"/>
    </row>
    <row r="699" spans="3:4" ht="15.75" customHeight="1" x14ac:dyDescent="0.2">
      <c r="C699" s="18"/>
      <c r="D699" s="18"/>
    </row>
    <row r="700" spans="3:4" ht="15.75" customHeight="1" x14ac:dyDescent="0.2">
      <c r="C700" s="18"/>
      <c r="D700" s="18"/>
    </row>
    <row r="701" spans="3:4" ht="15.75" customHeight="1" x14ac:dyDescent="0.2">
      <c r="C701" s="18"/>
      <c r="D701" s="18"/>
    </row>
    <row r="702" spans="3:4" ht="15.75" customHeight="1" x14ac:dyDescent="0.2">
      <c r="C702" s="18"/>
      <c r="D702" s="18"/>
    </row>
    <row r="703" spans="3:4" ht="15.75" customHeight="1" x14ac:dyDescent="0.2">
      <c r="C703" s="18"/>
      <c r="D703" s="18"/>
    </row>
    <row r="704" spans="3:4" ht="15.75" customHeight="1" x14ac:dyDescent="0.2">
      <c r="C704" s="18"/>
      <c r="D704" s="18"/>
    </row>
    <row r="705" spans="3:4" ht="15.75" customHeight="1" x14ac:dyDescent="0.2">
      <c r="C705" s="18"/>
      <c r="D705" s="18"/>
    </row>
    <row r="706" spans="3:4" ht="15.75" customHeight="1" x14ac:dyDescent="0.2">
      <c r="C706" s="18"/>
      <c r="D706" s="18"/>
    </row>
    <row r="707" spans="3:4" ht="15.75" customHeight="1" x14ac:dyDescent="0.2">
      <c r="C707" s="18"/>
      <c r="D707" s="18"/>
    </row>
    <row r="708" spans="3:4" ht="15.75" customHeight="1" x14ac:dyDescent="0.2">
      <c r="C708" s="18"/>
      <c r="D708" s="18"/>
    </row>
    <row r="709" spans="3:4" ht="15.75" customHeight="1" x14ac:dyDescent="0.2">
      <c r="C709" s="18"/>
      <c r="D709" s="18"/>
    </row>
    <row r="710" spans="3:4" ht="15.75" customHeight="1" x14ac:dyDescent="0.2">
      <c r="C710" s="18"/>
      <c r="D710" s="18"/>
    </row>
    <row r="711" spans="3:4" ht="15.75" customHeight="1" x14ac:dyDescent="0.2">
      <c r="C711" s="18"/>
      <c r="D711" s="18"/>
    </row>
    <row r="712" spans="3:4" ht="15.75" customHeight="1" x14ac:dyDescent="0.2">
      <c r="C712" s="18"/>
      <c r="D712" s="18"/>
    </row>
    <row r="713" spans="3:4" ht="15.75" customHeight="1" x14ac:dyDescent="0.2">
      <c r="C713" s="18"/>
      <c r="D713" s="18"/>
    </row>
    <row r="714" spans="3:4" ht="15.75" customHeight="1" x14ac:dyDescent="0.2">
      <c r="C714" s="18"/>
      <c r="D714" s="18"/>
    </row>
    <row r="715" spans="3:4" ht="15.75" customHeight="1" x14ac:dyDescent="0.2">
      <c r="C715" s="18"/>
      <c r="D715" s="18"/>
    </row>
    <row r="716" spans="3:4" ht="15.75" customHeight="1" x14ac:dyDescent="0.2">
      <c r="C716" s="18"/>
      <c r="D716" s="18"/>
    </row>
    <row r="717" spans="3:4" ht="15.75" customHeight="1" x14ac:dyDescent="0.2">
      <c r="C717" s="18"/>
      <c r="D717" s="18"/>
    </row>
    <row r="718" spans="3:4" ht="15.75" customHeight="1" x14ac:dyDescent="0.2">
      <c r="C718" s="18"/>
      <c r="D718" s="18"/>
    </row>
    <row r="719" spans="3:4" ht="15.75" customHeight="1" x14ac:dyDescent="0.2">
      <c r="C719" s="18"/>
      <c r="D719" s="18"/>
    </row>
    <row r="720" spans="3:4" ht="15.75" customHeight="1" x14ac:dyDescent="0.2">
      <c r="C720" s="18"/>
      <c r="D720" s="18"/>
    </row>
    <row r="721" spans="3:4" ht="15.75" customHeight="1" x14ac:dyDescent="0.2">
      <c r="C721" s="18"/>
      <c r="D721" s="18"/>
    </row>
    <row r="722" spans="3:4" ht="15.75" customHeight="1" x14ac:dyDescent="0.2">
      <c r="C722" s="18"/>
      <c r="D722" s="18"/>
    </row>
    <row r="723" spans="3:4" ht="15.75" customHeight="1" x14ac:dyDescent="0.2">
      <c r="C723" s="18"/>
      <c r="D723" s="18"/>
    </row>
    <row r="724" spans="3:4" ht="15.75" customHeight="1" x14ac:dyDescent="0.2">
      <c r="C724" s="18"/>
      <c r="D724" s="18"/>
    </row>
    <row r="725" spans="3:4" ht="15.75" customHeight="1" x14ac:dyDescent="0.2">
      <c r="C725" s="18"/>
      <c r="D725" s="18"/>
    </row>
    <row r="726" spans="3:4" ht="15.75" customHeight="1" x14ac:dyDescent="0.2">
      <c r="C726" s="18"/>
      <c r="D726" s="18"/>
    </row>
    <row r="727" spans="3:4" ht="15.75" customHeight="1" x14ac:dyDescent="0.2">
      <c r="C727" s="18"/>
      <c r="D727" s="18"/>
    </row>
    <row r="728" spans="3:4" ht="15.75" customHeight="1" x14ac:dyDescent="0.2">
      <c r="C728" s="18"/>
      <c r="D728" s="18"/>
    </row>
    <row r="729" spans="3:4" ht="15.75" customHeight="1" x14ac:dyDescent="0.2">
      <c r="C729" s="18"/>
      <c r="D729" s="18"/>
    </row>
    <row r="730" spans="3:4" ht="15.75" customHeight="1" x14ac:dyDescent="0.2">
      <c r="C730" s="18"/>
      <c r="D730" s="18"/>
    </row>
    <row r="731" spans="3:4" ht="15.75" customHeight="1" x14ac:dyDescent="0.2">
      <c r="C731" s="18"/>
      <c r="D731" s="18"/>
    </row>
    <row r="732" spans="3:4" ht="15.75" customHeight="1" x14ac:dyDescent="0.2">
      <c r="C732" s="18"/>
      <c r="D732" s="18"/>
    </row>
    <row r="733" spans="3:4" ht="15.75" customHeight="1" x14ac:dyDescent="0.2">
      <c r="C733" s="18"/>
      <c r="D733" s="18"/>
    </row>
    <row r="734" spans="3:4" ht="15.75" customHeight="1" x14ac:dyDescent="0.2">
      <c r="C734" s="18"/>
      <c r="D734" s="18"/>
    </row>
    <row r="735" spans="3:4" ht="15.75" customHeight="1" x14ac:dyDescent="0.2">
      <c r="C735" s="18"/>
      <c r="D735" s="18"/>
    </row>
    <row r="736" spans="3:4" ht="15.75" customHeight="1" x14ac:dyDescent="0.2">
      <c r="C736" s="18"/>
      <c r="D736" s="18"/>
    </row>
    <row r="737" spans="3:4" ht="15.75" customHeight="1" x14ac:dyDescent="0.2">
      <c r="C737" s="18"/>
      <c r="D737" s="18"/>
    </row>
    <row r="738" spans="3:4" ht="15.75" customHeight="1" x14ac:dyDescent="0.2">
      <c r="C738" s="18"/>
      <c r="D738" s="18"/>
    </row>
    <row r="739" spans="3:4" ht="15.75" customHeight="1" x14ac:dyDescent="0.2">
      <c r="C739" s="18"/>
      <c r="D739" s="18"/>
    </row>
    <row r="740" spans="3:4" ht="15.75" customHeight="1" x14ac:dyDescent="0.2">
      <c r="C740" s="18"/>
      <c r="D740" s="18"/>
    </row>
    <row r="741" spans="3:4" ht="15.75" customHeight="1" x14ac:dyDescent="0.2">
      <c r="C741" s="18"/>
      <c r="D741" s="18"/>
    </row>
    <row r="742" spans="3:4" ht="15.75" customHeight="1" x14ac:dyDescent="0.2">
      <c r="C742" s="18"/>
      <c r="D742" s="18"/>
    </row>
    <row r="743" spans="3:4" ht="15.75" customHeight="1" x14ac:dyDescent="0.2">
      <c r="C743" s="18"/>
      <c r="D743" s="18"/>
    </row>
    <row r="744" spans="3:4" ht="15.75" customHeight="1" x14ac:dyDescent="0.2">
      <c r="C744" s="18"/>
      <c r="D744" s="18"/>
    </row>
    <row r="745" spans="3:4" ht="15.75" customHeight="1" x14ac:dyDescent="0.2">
      <c r="C745" s="18"/>
      <c r="D745" s="18"/>
    </row>
    <row r="746" spans="3:4" ht="15.75" customHeight="1" x14ac:dyDescent="0.2">
      <c r="C746" s="18"/>
      <c r="D746" s="18"/>
    </row>
    <row r="747" spans="3:4" ht="15.75" customHeight="1" x14ac:dyDescent="0.2">
      <c r="C747" s="18"/>
      <c r="D747" s="18"/>
    </row>
    <row r="748" spans="3:4" ht="15.75" customHeight="1" x14ac:dyDescent="0.2">
      <c r="C748" s="18"/>
      <c r="D748" s="18"/>
    </row>
    <row r="749" spans="3:4" ht="15.75" customHeight="1" x14ac:dyDescent="0.2">
      <c r="C749" s="18"/>
      <c r="D749" s="18"/>
    </row>
    <row r="750" spans="3:4" ht="15.75" customHeight="1" x14ac:dyDescent="0.2">
      <c r="C750" s="18"/>
      <c r="D750" s="18"/>
    </row>
    <row r="751" spans="3:4" ht="15.75" customHeight="1" x14ac:dyDescent="0.2">
      <c r="C751" s="18"/>
      <c r="D751" s="18"/>
    </row>
    <row r="752" spans="3:4" ht="15.75" customHeight="1" x14ac:dyDescent="0.2">
      <c r="C752" s="18"/>
      <c r="D752" s="18"/>
    </row>
    <row r="753" spans="3:4" ht="15.75" customHeight="1" x14ac:dyDescent="0.2">
      <c r="C753" s="18"/>
      <c r="D753" s="18"/>
    </row>
    <row r="754" spans="3:4" ht="15.75" customHeight="1" x14ac:dyDescent="0.2">
      <c r="C754" s="18"/>
      <c r="D754" s="18"/>
    </row>
    <row r="755" spans="3:4" ht="15.75" customHeight="1" x14ac:dyDescent="0.2">
      <c r="C755" s="18"/>
      <c r="D755" s="18"/>
    </row>
    <row r="756" spans="3:4" ht="15.75" customHeight="1" x14ac:dyDescent="0.2">
      <c r="C756" s="18"/>
      <c r="D756" s="18"/>
    </row>
    <row r="757" spans="3:4" ht="15.75" customHeight="1" x14ac:dyDescent="0.2">
      <c r="C757" s="18"/>
      <c r="D757" s="18"/>
    </row>
    <row r="758" spans="3:4" ht="15.75" customHeight="1" x14ac:dyDescent="0.2">
      <c r="C758" s="18"/>
      <c r="D758" s="18"/>
    </row>
    <row r="759" spans="3:4" ht="15.75" customHeight="1" x14ac:dyDescent="0.2">
      <c r="C759" s="18"/>
      <c r="D759" s="18"/>
    </row>
    <row r="760" spans="3:4" ht="15.75" customHeight="1" x14ac:dyDescent="0.2">
      <c r="C760" s="18"/>
      <c r="D760" s="18"/>
    </row>
    <row r="761" spans="3:4" ht="15.75" customHeight="1" x14ac:dyDescent="0.2">
      <c r="C761" s="18"/>
      <c r="D761" s="18"/>
    </row>
    <row r="762" spans="3:4" ht="15.75" customHeight="1" x14ac:dyDescent="0.2">
      <c r="C762" s="18"/>
      <c r="D762" s="18"/>
    </row>
    <row r="763" spans="3:4" ht="15.75" customHeight="1" x14ac:dyDescent="0.2">
      <c r="C763" s="18"/>
      <c r="D763" s="18"/>
    </row>
    <row r="764" spans="3:4" ht="15.75" customHeight="1" x14ac:dyDescent="0.2">
      <c r="C764" s="18"/>
      <c r="D764" s="18"/>
    </row>
    <row r="765" spans="3:4" ht="15.75" customHeight="1" x14ac:dyDescent="0.2">
      <c r="C765" s="18"/>
      <c r="D765" s="18"/>
    </row>
    <row r="766" spans="3:4" ht="15.75" customHeight="1" x14ac:dyDescent="0.2">
      <c r="C766" s="18"/>
      <c r="D766" s="18"/>
    </row>
    <row r="767" spans="3:4" ht="15.75" customHeight="1" x14ac:dyDescent="0.2">
      <c r="C767" s="18"/>
      <c r="D767" s="18"/>
    </row>
    <row r="768" spans="3:4" ht="15.75" customHeight="1" x14ac:dyDescent="0.2">
      <c r="C768" s="18"/>
      <c r="D768" s="18"/>
    </row>
    <row r="769" spans="3:4" ht="15.75" customHeight="1" x14ac:dyDescent="0.2">
      <c r="C769" s="18"/>
      <c r="D769" s="18"/>
    </row>
    <row r="770" spans="3:4" ht="15.75" customHeight="1" x14ac:dyDescent="0.2">
      <c r="C770" s="18"/>
      <c r="D770" s="18"/>
    </row>
    <row r="771" spans="3:4" ht="15.75" customHeight="1" x14ac:dyDescent="0.2">
      <c r="C771" s="18"/>
      <c r="D771" s="18"/>
    </row>
    <row r="772" spans="3:4" ht="15.75" customHeight="1" x14ac:dyDescent="0.2">
      <c r="C772" s="18"/>
      <c r="D772" s="18"/>
    </row>
    <row r="773" spans="3:4" ht="15.75" customHeight="1" x14ac:dyDescent="0.2">
      <c r="C773" s="18"/>
      <c r="D773" s="18"/>
    </row>
    <row r="774" spans="3:4" ht="15.75" customHeight="1" x14ac:dyDescent="0.2">
      <c r="C774" s="18"/>
      <c r="D774" s="18"/>
    </row>
    <row r="775" spans="3:4" ht="15.75" customHeight="1" x14ac:dyDescent="0.2">
      <c r="C775" s="18"/>
      <c r="D775" s="18"/>
    </row>
    <row r="776" spans="3:4" ht="15.75" customHeight="1" x14ac:dyDescent="0.2">
      <c r="C776" s="18"/>
      <c r="D776" s="18"/>
    </row>
    <row r="777" spans="3:4" ht="15.75" customHeight="1" x14ac:dyDescent="0.2">
      <c r="C777" s="18"/>
      <c r="D777" s="18"/>
    </row>
    <row r="778" spans="3:4" ht="15.75" customHeight="1" x14ac:dyDescent="0.2">
      <c r="C778" s="18"/>
      <c r="D778" s="18"/>
    </row>
    <row r="779" spans="3:4" ht="15.75" customHeight="1" x14ac:dyDescent="0.2">
      <c r="C779" s="18"/>
      <c r="D779" s="18"/>
    </row>
    <row r="780" spans="3:4" ht="15.75" customHeight="1" x14ac:dyDescent="0.2">
      <c r="C780" s="18"/>
      <c r="D780" s="18"/>
    </row>
    <row r="781" spans="3:4" ht="15.75" customHeight="1" x14ac:dyDescent="0.2">
      <c r="C781" s="18"/>
      <c r="D781" s="18"/>
    </row>
    <row r="782" spans="3:4" ht="15.75" customHeight="1" x14ac:dyDescent="0.2">
      <c r="C782" s="18"/>
      <c r="D782" s="18"/>
    </row>
    <row r="783" spans="3:4" ht="15.75" customHeight="1" x14ac:dyDescent="0.2">
      <c r="C783" s="18"/>
      <c r="D783" s="18"/>
    </row>
    <row r="784" spans="3:4" ht="15.75" customHeight="1" x14ac:dyDescent="0.2">
      <c r="C784" s="18"/>
      <c r="D784" s="18"/>
    </row>
    <row r="785" spans="3:4" ht="15.75" customHeight="1" x14ac:dyDescent="0.2">
      <c r="C785" s="18"/>
      <c r="D785" s="18"/>
    </row>
    <row r="786" spans="3:4" ht="15.75" customHeight="1" x14ac:dyDescent="0.2">
      <c r="C786" s="18"/>
      <c r="D786" s="18"/>
    </row>
    <row r="787" spans="3:4" ht="15.75" customHeight="1" x14ac:dyDescent="0.2">
      <c r="C787" s="18"/>
      <c r="D787" s="18"/>
    </row>
    <row r="788" spans="3:4" ht="15.75" customHeight="1" x14ac:dyDescent="0.2">
      <c r="C788" s="18"/>
      <c r="D788" s="18"/>
    </row>
    <row r="789" spans="3:4" ht="15.75" customHeight="1" x14ac:dyDescent="0.2">
      <c r="C789" s="18"/>
      <c r="D789" s="18"/>
    </row>
    <row r="790" spans="3:4" ht="15.75" customHeight="1" x14ac:dyDescent="0.2">
      <c r="C790" s="18"/>
      <c r="D790" s="18"/>
    </row>
    <row r="791" spans="3:4" ht="15.75" customHeight="1" x14ac:dyDescent="0.2">
      <c r="C791" s="18"/>
      <c r="D791" s="18"/>
    </row>
    <row r="792" spans="3:4" ht="15.75" customHeight="1" x14ac:dyDescent="0.2">
      <c r="C792" s="18"/>
      <c r="D792" s="18"/>
    </row>
    <row r="793" spans="3:4" ht="15.75" customHeight="1" x14ac:dyDescent="0.2">
      <c r="C793" s="18"/>
      <c r="D793" s="18"/>
    </row>
    <row r="794" spans="3:4" ht="15.75" customHeight="1" x14ac:dyDescent="0.2">
      <c r="C794" s="18"/>
      <c r="D794" s="18"/>
    </row>
    <row r="795" spans="3:4" ht="15.75" customHeight="1" x14ac:dyDescent="0.2">
      <c r="C795" s="18"/>
      <c r="D795" s="18"/>
    </row>
    <row r="796" spans="3:4" ht="15.75" customHeight="1" x14ac:dyDescent="0.2">
      <c r="C796" s="18"/>
      <c r="D796" s="18"/>
    </row>
    <row r="797" spans="3:4" ht="15.75" customHeight="1" x14ac:dyDescent="0.2">
      <c r="C797" s="18"/>
      <c r="D797" s="18"/>
    </row>
    <row r="798" spans="3:4" ht="15.75" customHeight="1" x14ac:dyDescent="0.2">
      <c r="C798" s="18"/>
      <c r="D798" s="18"/>
    </row>
    <row r="799" spans="3:4" ht="15.75" customHeight="1" x14ac:dyDescent="0.2">
      <c r="C799" s="18"/>
      <c r="D799" s="18"/>
    </row>
    <row r="800" spans="3:4" ht="15.75" customHeight="1" x14ac:dyDescent="0.2">
      <c r="C800" s="18"/>
      <c r="D800" s="18"/>
    </row>
    <row r="801" spans="3:4" ht="15.75" customHeight="1" x14ac:dyDescent="0.2">
      <c r="C801" s="18"/>
      <c r="D801" s="18"/>
    </row>
    <row r="802" spans="3:4" ht="15.75" customHeight="1" x14ac:dyDescent="0.2">
      <c r="C802" s="18"/>
      <c r="D802" s="18"/>
    </row>
    <row r="803" spans="3:4" ht="15.75" customHeight="1" x14ac:dyDescent="0.2">
      <c r="C803" s="18"/>
      <c r="D803" s="18"/>
    </row>
    <row r="804" spans="3:4" ht="15.75" customHeight="1" x14ac:dyDescent="0.2">
      <c r="C804" s="18"/>
      <c r="D804" s="18"/>
    </row>
    <row r="805" spans="3:4" ht="15.75" customHeight="1" x14ac:dyDescent="0.2">
      <c r="C805" s="18"/>
      <c r="D805" s="18"/>
    </row>
    <row r="806" spans="3:4" ht="15.75" customHeight="1" x14ac:dyDescent="0.2">
      <c r="C806" s="18"/>
      <c r="D806" s="18"/>
    </row>
    <row r="807" spans="3:4" ht="15.75" customHeight="1" x14ac:dyDescent="0.2">
      <c r="C807" s="18"/>
      <c r="D807" s="18"/>
    </row>
    <row r="808" spans="3:4" ht="15.75" customHeight="1" x14ac:dyDescent="0.2">
      <c r="C808" s="18"/>
      <c r="D808" s="18"/>
    </row>
    <row r="809" spans="3:4" ht="15.75" customHeight="1" x14ac:dyDescent="0.2">
      <c r="C809" s="18"/>
      <c r="D809" s="18"/>
    </row>
    <row r="810" spans="3:4" ht="15.75" customHeight="1" x14ac:dyDescent="0.2">
      <c r="C810" s="18"/>
      <c r="D810" s="18"/>
    </row>
    <row r="811" spans="3:4" ht="15.75" customHeight="1" x14ac:dyDescent="0.2">
      <c r="C811" s="18"/>
      <c r="D811" s="18"/>
    </row>
    <row r="812" spans="3:4" ht="15.75" customHeight="1" x14ac:dyDescent="0.2">
      <c r="C812" s="18"/>
      <c r="D812" s="18"/>
    </row>
    <row r="813" spans="3:4" ht="15.75" customHeight="1" x14ac:dyDescent="0.2">
      <c r="C813" s="18"/>
      <c r="D813" s="18"/>
    </row>
    <row r="814" spans="3:4" ht="15.75" customHeight="1" x14ac:dyDescent="0.2">
      <c r="C814" s="18"/>
      <c r="D814" s="18"/>
    </row>
    <row r="815" spans="3:4" ht="15.75" customHeight="1" x14ac:dyDescent="0.2">
      <c r="C815" s="18"/>
      <c r="D815" s="18"/>
    </row>
    <row r="816" spans="3:4" ht="15.75" customHeight="1" x14ac:dyDescent="0.2">
      <c r="C816" s="18"/>
      <c r="D816" s="18"/>
    </row>
    <row r="817" spans="3:4" ht="15.75" customHeight="1" x14ac:dyDescent="0.2">
      <c r="C817" s="18"/>
      <c r="D817" s="18"/>
    </row>
    <row r="818" spans="3:4" ht="15.75" customHeight="1" x14ac:dyDescent="0.2">
      <c r="C818" s="18"/>
      <c r="D818" s="18"/>
    </row>
    <row r="819" spans="3:4" ht="15.75" customHeight="1" x14ac:dyDescent="0.2">
      <c r="C819" s="18"/>
      <c r="D819" s="18"/>
    </row>
    <row r="820" spans="3:4" ht="15.75" customHeight="1" x14ac:dyDescent="0.2">
      <c r="C820" s="18"/>
      <c r="D820" s="18"/>
    </row>
    <row r="821" spans="3:4" ht="15.75" customHeight="1" x14ac:dyDescent="0.2">
      <c r="C821" s="18"/>
      <c r="D821" s="18"/>
    </row>
    <row r="822" spans="3:4" ht="15.75" customHeight="1" x14ac:dyDescent="0.2">
      <c r="C822" s="18"/>
      <c r="D822" s="18"/>
    </row>
    <row r="823" spans="3:4" ht="15.75" customHeight="1" x14ac:dyDescent="0.2">
      <c r="C823" s="18"/>
      <c r="D823" s="18"/>
    </row>
    <row r="824" spans="3:4" ht="15.75" customHeight="1" x14ac:dyDescent="0.2">
      <c r="C824" s="18"/>
      <c r="D824" s="18"/>
    </row>
    <row r="825" spans="3:4" ht="15.75" customHeight="1" x14ac:dyDescent="0.2">
      <c r="C825" s="18"/>
      <c r="D825" s="18"/>
    </row>
    <row r="826" spans="3:4" ht="15.75" customHeight="1" x14ac:dyDescent="0.2">
      <c r="C826" s="18"/>
      <c r="D826" s="18"/>
    </row>
    <row r="827" spans="3:4" ht="15.75" customHeight="1" x14ac:dyDescent="0.2">
      <c r="C827" s="18"/>
      <c r="D827" s="18"/>
    </row>
    <row r="828" spans="3:4" ht="15.75" customHeight="1" x14ac:dyDescent="0.2">
      <c r="C828" s="18"/>
      <c r="D828" s="18"/>
    </row>
    <row r="829" spans="3:4" ht="15.75" customHeight="1" x14ac:dyDescent="0.2">
      <c r="C829" s="18"/>
      <c r="D829" s="18"/>
    </row>
    <row r="830" spans="3:4" ht="15.75" customHeight="1" x14ac:dyDescent="0.2">
      <c r="C830" s="18"/>
      <c r="D830" s="18"/>
    </row>
    <row r="831" spans="3:4" ht="15.75" customHeight="1" x14ac:dyDescent="0.2">
      <c r="C831" s="18"/>
      <c r="D831" s="18"/>
    </row>
    <row r="832" spans="3:4" ht="15.75" customHeight="1" x14ac:dyDescent="0.2">
      <c r="C832" s="18"/>
      <c r="D832" s="18"/>
    </row>
    <row r="833" spans="3:4" ht="15.75" customHeight="1" x14ac:dyDescent="0.2">
      <c r="C833" s="18"/>
      <c r="D833" s="18"/>
    </row>
    <row r="834" spans="3:4" ht="15.75" customHeight="1" x14ac:dyDescent="0.2">
      <c r="C834" s="18"/>
      <c r="D834" s="18"/>
    </row>
    <row r="835" spans="3:4" ht="15.75" customHeight="1" x14ac:dyDescent="0.2">
      <c r="C835" s="18"/>
      <c r="D835" s="18"/>
    </row>
    <row r="836" spans="3:4" ht="15.75" customHeight="1" x14ac:dyDescent="0.2">
      <c r="C836" s="18"/>
      <c r="D836" s="18"/>
    </row>
    <row r="837" spans="3:4" ht="15.75" customHeight="1" x14ac:dyDescent="0.2">
      <c r="C837" s="18"/>
      <c r="D837" s="18"/>
    </row>
    <row r="838" spans="3:4" ht="15.75" customHeight="1" x14ac:dyDescent="0.2">
      <c r="C838" s="18"/>
      <c r="D838" s="18"/>
    </row>
    <row r="839" spans="3:4" ht="15.75" customHeight="1" x14ac:dyDescent="0.2">
      <c r="C839" s="18"/>
      <c r="D839" s="18"/>
    </row>
    <row r="840" spans="3:4" ht="15.75" customHeight="1" x14ac:dyDescent="0.2">
      <c r="C840" s="18"/>
      <c r="D840" s="18"/>
    </row>
    <row r="841" spans="3:4" ht="15.75" customHeight="1" x14ac:dyDescent="0.2">
      <c r="C841" s="18"/>
      <c r="D841" s="18"/>
    </row>
    <row r="842" spans="3:4" ht="15.75" customHeight="1" x14ac:dyDescent="0.2">
      <c r="C842" s="18"/>
      <c r="D842" s="18"/>
    </row>
    <row r="843" spans="3:4" ht="15.75" customHeight="1" x14ac:dyDescent="0.2">
      <c r="C843" s="18"/>
      <c r="D843" s="18"/>
    </row>
    <row r="844" spans="3:4" ht="15.75" customHeight="1" x14ac:dyDescent="0.2">
      <c r="C844" s="18"/>
      <c r="D844" s="18"/>
    </row>
    <row r="845" spans="3:4" ht="15.75" customHeight="1" x14ac:dyDescent="0.2">
      <c r="C845" s="18"/>
      <c r="D845" s="18"/>
    </row>
    <row r="846" spans="3:4" ht="15.75" customHeight="1" x14ac:dyDescent="0.2">
      <c r="C846" s="18"/>
      <c r="D846" s="18"/>
    </row>
    <row r="847" spans="3:4" ht="15.75" customHeight="1" x14ac:dyDescent="0.2">
      <c r="C847" s="18"/>
      <c r="D847" s="18"/>
    </row>
    <row r="848" spans="3:4" ht="15.75" customHeight="1" x14ac:dyDescent="0.2">
      <c r="C848" s="18"/>
      <c r="D848" s="18"/>
    </row>
    <row r="849" spans="3:4" ht="15.75" customHeight="1" x14ac:dyDescent="0.2">
      <c r="C849" s="18"/>
      <c r="D849" s="18"/>
    </row>
    <row r="850" spans="3:4" ht="15.75" customHeight="1" x14ac:dyDescent="0.2">
      <c r="C850" s="18"/>
      <c r="D850" s="18"/>
    </row>
    <row r="851" spans="3:4" ht="15.75" customHeight="1" x14ac:dyDescent="0.2">
      <c r="C851" s="18"/>
      <c r="D851" s="18"/>
    </row>
    <row r="852" spans="3:4" ht="15.75" customHeight="1" x14ac:dyDescent="0.2">
      <c r="C852" s="18"/>
      <c r="D852" s="18"/>
    </row>
    <row r="853" spans="3:4" ht="15.75" customHeight="1" x14ac:dyDescent="0.2">
      <c r="C853" s="18"/>
      <c r="D853" s="18"/>
    </row>
    <row r="854" spans="3:4" ht="15.75" customHeight="1" x14ac:dyDescent="0.2">
      <c r="C854" s="18"/>
      <c r="D854" s="18"/>
    </row>
    <row r="855" spans="3:4" ht="15.75" customHeight="1" x14ac:dyDescent="0.2">
      <c r="C855" s="18"/>
      <c r="D855" s="18"/>
    </row>
    <row r="856" spans="3:4" ht="15.75" customHeight="1" x14ac:dyDescent="0.2">
      <c r="C856" s="18"/>
      <c r="D856" s="18"/>
    </row>
    <row r="857" spans="3:4" ht="15.75" customHeight="1" x14ac:dyDescent="0.2">
      <c r="C857" s="18"/>
      <c r="D857" s="18"/>
    </row>
    <row r="858" spans="3:4" ht="15.75" customHeight="1" x14ac:dyDescent="0.2">
      <c r="C858" s="18"/>
      <c r="D858" s="18"/>
    </row>
    <row r="859" spans="3:4" ht="15.75" customHeight="1" x14ac:dyDescent="0.2">
      <c r="C859" s="18"/>
      <c r="D859" s="18"/>
    </row>
    <row r="860" spans="3:4" ht="15.75" customHeight="1" x14ac:dyDescent="0.2">
      <c r="C860" s="18"/>
      <c r="D860" s="18"/>
    </row>
    <row r="861" spans="3:4" ht="15.75" customHeight="1" x14ac:dyDescent="0.2">
      <c r="C861" s="18"/>
      <c r="D861" s="18"/>
    </row>
    <row r="862" spans="3:4" ht="15.75" customHeight="1" x14ac:dyDescent="0.2">
      <c r="C862" s="18"/>
      <c r="D862" s="18"/>
    </row>
    <row r="863" spans="3:4" ht="15.75" customHeight="1" x14ac:dyDescent="0.2">
      <c r="C863" s="18"/>
      <c r="D863" s="18"/>
    </row>
    <row r="864" spans="3:4" ht="15.75" customHeight="1" x14ac:dyDescent="0.2">
      <c r="C864" s="18"/>
      <c r="D864" s="18"/>
    </row>
    <row r="865" spans="3:4" ht="15.75" customHeight="1" x14ac:dyDescent="0.2">
      <c r="C865" s="18"/>
      <c r="D865" s="18"/>
    </row>
    <row r="866" spans="3:4" ht="15.75" customHeight="1" x14ac:dyDescent="0.2">
      <c r="C866" s="18"/>
      <c r="D866" s="18"/>
    </row>
    <row r="867" spans="3:4" ht="15.75" customHeight="1" x14ac:dyDescent="0.2">
      <c r="C867" s="18"/>
      <c r="D867" s="18"/>
    </row>
    <row r="868" spans="3:4" ht="15.75" customHeight="1" x14ac:dyDescent="0.2">
      <c r="C868" s="18"/>
      <c r="D868" s="18"/>
    </row>
    <row r="869" spans="3:4" ht="15.75" customHeight="1" x14ac:dyDescent="0.2">
      <c r="C869" s="18"/>
      <c r="D869" s="18"/>
    </row>
    <row r="870" spans="3:4" ht="15.75" customHeight="1" x14ac:dyDescent="0.2">
      <c r="C870" s="18"/>
      <c r="D870" s="18"/>
    </row>
    <row r="871" spans="3:4" ht="15.75" customHeight="1" x14ac:dyDescent="0.2">
      <c r="C871" s="18"/>
      <c r="D871" s="18"/>
    </row>
    <row r="872" spans="3:4" ht="15.75" customHeight="1" x14ac:dyDescent="0.2">
      <c r="C872" s="18"/>
      <c r="D872" s="18"/>
    </row>
    <row r="873" spans="3:4" ht="15.75" customHeight="1" x14ac:dyDescent="0.2">
      <c r="C873" s="18"/>
      <c r="D873" s="18"/>
    </row>
    <row r="874" spans="3:4" ht="15.75" customHeight="1" x14ac:dyDescent="0.2">
      <c r="C874" s="18"/>
      <c r="D874" s="18"/>
    </row>
    <row r="875" spans="3:4" ht="15.75" customHeight="1" x14ac:dyDescent="0.2">
      <c r="C875" s="18"/>
      <c r="D875" s="18"/>
    </row>
    <row r="876" spans="3:4" ht="15.75" customHeight="1" x14ac:dyDescent="0.2">
      <c r="C876" s="18"/>
      <c r="D876" s="18"/>
    </row>
    <row r="877" spans="3:4" ht="15.75" customHeight="1" x14ac:dyDescent="0.2">
      <c r="C877" s="18"/>
      <c r="D877" s="18"/>
    </row>
    <row r="878" spans="3:4" ht="15.75" customHeight="1" x14ac:dyDescent="0.2">
      <c r="C878" s="18"/>
      <c r="D878" s="18"/>
    </row>
    <row r="879" spans="3:4" ht="15.75" customHeight="1" x14ac:dyDescent="0.2">
      <c r="C879" s="18"/>
      <c r="D879" s="18"/>
    </row>
    <row r="880" spans="3:4" ht="15.75" customHeight="1" x14ac:dyDescent="0.2">
      <c r="C880" s="18"/>
      <c r="D880" s="18"/>
    </row>
    <row r="881" spans="3:4" ht="15.75" customHeight="1" x14ac:dyDescent="0.2">
      <c r="C881" s="18"/>
      <c r="D881" s="18"/>
    </row>
    <row r="882" spans="3:4" ht="15.75" customHeight="1" x14ac:dyDescent="0.2">
      <c r="C882" s="18"/>
      <c r="D882" s="18"/>
    </row>
    <row r="883" spans="3:4" ht="15.75" customHeight="1" x14ac:dyDescent="0.2">
      <c r="C883" s="18"/>
      <c r="D883" s="18"/>
    </row>
    <row r="884" spans="3:4" ht="15.75" customHeight="1" x14ac:dyDescent="0.2">
      <c r="C884" s="18"/>
      <c r="D884" s="18"/>
    </row>
    <row r="885" spans="3:4" ht="15.75" customHeight="1" x14ac:dyDescent="0.2">
      <c r="C885" s="18"/>
      <c r="D885" s="18"/>
    </row>
    <row r="886" spans="3:4" ht="15.75" customHeight="1" x14ac:dyDescent="0.2">
      <c r="C886" s="18"/>
      <c r="D886" s="18"/>
    </row>
    <row r="887" spans="3:4" ht="15.75" customHeight="1" x14ac:dyDescent="0.2">
      <c r="C887" s="18"/>
      <c r="D887" s="18"/>
    </row>
    <row r="888" spans="3:4" ht="15.75" customHeight="1" x14ac:dyDescent="0.2">
      <c r="C888" s="18"/>
      <c r="D888" s="18"/>
    </row>
    <row r="889" spans="3:4" ht="15.75" customHeight="1" x14ac:dyDescent="0.2">
      <c r="C889" s="18"/>
      <c r="D889" s="18"/>
    </row>
    <row r="890" spans="3:4" ht="15.75" customHeight="1" x14ac:dyDescent="0.2">
      <c r="C890" s="18"/>
      <c r="D890" s="18"/>
    </row>
    <row r="891" spans="3:4" ht="15.75" customHeight="1" x14ac:dyDescent="0.2">
      <c r="C891" s="18"/>
      <c r="D891" s="18"/>
    </row>
    <row r="892" spans="3:4" ht="15.75" customHeight="1" x14ac:dyDescent="0.2">
      <c r="C892" s="18"/>
      <c r="D892" s="18"/>
    </row>
    <row r="893" spans="3:4" ht="15.75" customHeight="1" x14ac:dyDescent="0.2">
      <c r="C893" s="18"/>
      <c r="D893" s="18"/>
    </row>
    <row r="894" spans="3:4" ht="15.75" customHeight="1" x14ac:dyDescent="0.2">
      <c r="C894" s="18"/>
      <c r="D894" s="18"/>
    </row>
    <row r="895" spans="3:4" ht="15.75" customHeight="1" x14ac:dyDescent="0.2">
      <c r="C895" s="18"/>
      <c r="D895" s="18"/>
    </row>
    <row r="896" spans="3:4" ht="15.75" customHeight="1" x14ac:dyDescent="0.2">
      <c r="C896" s="18"/>
      <c r="D896" s="18"/>
    </row>
    <row r="897" spans="3:4" ht="15.75" customHeight="1" x14ac:dyDescent="0.2">
      <c r="C897" s="18"/>
      <c r="D897" s="18"/>
    </row>
    <row r="898" spans="3:4" ht="15.75" customHeight="1" x14ac:dyDescent="0.2">
      <c r="C898" s="18"/>
      <c r="D898" s="18"/>
    </row>
    <row r="899" spans="3:4" ht="15.75" customHeight="1" x14ac:dyDescent="0.2">
      <c r="C899" s="18"/>
      <c r="D899" s="18"/>
    </row>
    <row r="900" spans="3:4" ht="15.75" customHeight="1" x14ac:dyDescent="0.2">
      <c r="C900" s="18"/>
      <c r="D900" s="18"/>
    </row>
    <row r="901" spans="3:4" ht="15.75" customHeight="1" x14ac:dyDescent="0.2">
      <c r="C901" s="18"/>
      <c r="D901" s="18"/>
    </row>
    <row r="902" spans="3:4" ht="15.75" customHeight="1" x14ac:dyDescent="0.2">
      <c r="C902" s="18"/>
      <c r="D902" s="18"/>
    </row>
    <row r="903" spans="3:4" ht="15.75" customHeight="1" x14ac:dyDescent="0.2">
      <c r="C903" s="18"/>
      <c r="D903" s="18"/>
    </row>
    <row r="904" spans="3:4" ht="15.75" customHeight="1" x14ac:dyDescent="0.2">
      <c r="C904" s="18"/>
      <c r="D904" s="18"/>
    </row>
    <row r="905" spans="3:4" ht="15.75" customHeight="1" x14ac:dyDescent="0.2">
      <c r="C905" s="18"/>
      <c r="D905" s="18"/>
    </row>
    <row r="906" spans="3:4" ht="15.75" customHeight="1" x14ac:dyDescent="0.2">
      <c r="C906" s="18"/>
      <c r="D906" s="18"/>
    </row>
    <row r="907" spans="3:4" ht="15.75" customHeight="1" x14ac:dyDescent="0.2">
      <c r="C907" s="18"/>
      <c r="D907" s="18"/>
    </row>
    <row r="908" spans="3:4" ht="15.75" customHeight="1" x14ac:dyDescent="0.2">
      <c r="C908" s="18"/>
      <c r="D908" s="18"/>
    </row>
    <row r="909" spans="3:4" ht="15.75" customHeight="1" x14ac:dyDescent="0.2">
      <c r="C909" s="18"/>
      <c r="D909" s="18"/>
    </row>
    <row r="910" spans="3:4" ht="15.75" customHeight="1" x14ac:dyDescent="0.2">
      <c r="C910" s="18"/>
      <c r="D910" s="18"/>
    </row>
    <row r="911" spans="3:4" ht="15.75" customHeight="1" x14ac:dyDescent="0.2">
      <c r="C911" s="18"/>
      <c r="D911" s="18"/>
    </row>
    <row r="912" spans="3:4" ht="15.75" customHeight="1" x14ac:dyDescent="0.2">
      <c r="C912" s="18"/>
      <c r="D912" s="18"/>
    </row>
    <row r="913" spans="3:4" ht="15.75" customHeight="1" x14ac:dyDescent="0.2">
      <c r="C913" s="18"/>
      <c r="D913" s="18"/>
    </row>
    <row r="914" spans="3:4" ht="15.75" customHeight="1" x14ac:dyDescent="0.2">
      <c r="C914" s="18"/>
      <c r="D914" s="18"/>
    </row>
    <row r="915" spans="3:4" ht="15.75" customHeight="1" x14ac:dyDescent="0.2">
      <c r="C915" s="18"/>
      <c r="D915" s="18"/>
    </row>
    <row r="916" spans="3:4" ht="15.75" customHeight="1" x14ac:dyDescent="0.2">
      <c r="C916" s="18"/>
      <c r="D916" s="18"/>
    </row>
    <row r="917" spans="3:4" ht="15.75" customHeight="1" x14ac:dyDescent="0.2">
      <c r="C917" s="18"/>
      <c r="D917" s="18"/>
    </row>
    <row r="918" spans="3:4" ht="15.75" customHeight="1" x14ac:dyDescent="0.2">
      <c r="C918" s="18"/>
      <c r="D918" s="18"/>
    </row>
    <row r="919" spans="3:4" ht="15.75" customHeight="1" x14ac:dyDescent="0.2">
      <c r="C919" s="18"/>
      <c r="D919" s="18"/>
    </row>
    <row r="920" spans="3:4" ht="15.75" customHeight="1" x14ac:dyDescent="0.2">
      <c r="C920" s="18"/>
      <c r="D920" s="18"/>
    </row>
    <row r="921" spans="3:4" ht="15.75" customHeight="1" x14ac:dyDescent="0.2">
      <c r="C921" s="18"/>
      <c r="D921" s="18"/>
    </row>
    <row r="922" spans="3:4" ht="15.75" customHeight="1" x14ac:dyDescent="0.2">
      <c r="C922" s="18"/>
      <c r="D922" s="18"/>
    </row>
    <row r="923" spans="3:4" ht="15.75" customHeight="1" x14ac:dyDescent="0.2">
      <c r="C923" s="18"/>
      <c r="D923" s="18"/>
    </row>
    <row r="924" spans="3:4" ht="15.75" customHeight="1" x14ac:dyDescent="0.2">
      <c r="C924" s="18"/>
      <c r="D924" s="18"/>
    </row>
    <row r="925" spans="3:4" ht="15.75" customHeight="1" x14ac:dyDescent="0.2">
      <c r="C925" s="18"/>
      <c r="D925" s="18"/>
    </row>
    <row r="926" spans="3:4" ht="15.75" customHeight="1" x14ac:dyDescent="0.2">
      <c r="C926" s="18"/>
      <c r="D926" s="18"/>
    </row>
    <row r="927" spans="3:4" ht="15.75" customHeight="1" x14ac:dyDescent="0.2">
      <c r="C927" s="18"/>
      <c r="D927" s="18"/>
    </row>
    <row r="928" spans="3:4" ht="15.75" customHeight="1" x14ac:dyDescent="0.2">
      <c r="C928" s="18"/>
      <c r="D928" s="18"/>
    </row>
    <row r="929" spans="3:4" ht="15.75" customHeight="1" x14ac:dyDescent="0.2">
      <c r="C929" s="18"/>
      <c r="D929" s="18"/>
    </row>
    <row r="930" spans="3:4" ht="15.75" customHeight="1" x14ac:dyDescent="0.2">
      <c r="C930" s="18"/>
      <c r="D930" s="18"/>
    </row>
    <row r="931" spans="3:4" ht="15.75" customHeight="1" x14ac:dyDescent="0.2">
      <c r="C931" s="18"/>
      <c r="D931" s="18"/>
    </row>
    <row r="932" spans="3:4" ht="15.75" customHeight="1" x14ac:dyDescent="0.2">
      <c r="C932" s="18"/>
      <c r="D932" s="18"/>
    </row>
    <row r="933" spans="3:4" ht="15.75" customHeight="1" x14ac:dyDescent="0.2">
      <c r="C933" s="18"/>
      <c r="D933" s="18"/>
    </row>
    <row r="934" spans="3:4" ht="15.75" customHeight="1" x14ac:dyDescent="0.2">
      <c r="C934" s="18"/>
      <c r="D934" s="18"/>
    </row>
    <row r="935" spans="3:4" ht="15.75" customHeight="1" x14ac:dyDescent="0.2">
      <c r="C935" s="18"/>
      <c r="D935" s="18"/>
    </row>
    <row r="936" spans="3:4" ht="15.75" customHeight="1" x14ac:dyDescent="0.2">
      <c r="C936" s="18"/>
      <c r="D936" s="18"/>
    </row>
    <row r="937" spans="3:4" ht="15.75" customHeight="1" x14ac:dyDescent="0.2">
      <c r="C937" s="18"/>
      <c r="D937" s="18"/>
    </row>
    <row r="938" spans="3:4" ht="15.75" customHeight="1" x14ac:dyDescent="0.2">
      <c r="C938" s="18"/>
      <c r="D938" s="18"/>
    </row>
    <row r="939" spans="3:4" ht="15.75" customHeight="1" x14ac:dyDescent="0.2">
      <c r="C939" s="18"/>
      <c r="D939" s="18"/>
    </row>
    <row r="940" spans="3:4" ht="15.75" customHeight="1" x14ac:dyDescent="0.2">
      <c r="C940" s="18"/>
      <c r="D940" s="18"/>
    </row>
    <row r="941" spans="3:4" ht="15.75" customHeight="1" x14ac:dyDescent="0.2">
      <c r="C941" s="18"/>
      <c r="D941" s="18"/>
    </row>
    <row r="942" spans="3:4" ht="15.75" customHeight="1" x14ac:dyDescent="0.2">
      <c r="C942" s="18"/>
      <c r="D942" s="18"/>
    </row>
    <row r="943" spans="3:4" ht="15.75" customHeight="1" x14ac:dyDescent="0.2">
      <c r="C943" s="18"/>
      <c r="D943" s="18"/>
    </row>
    <row r="944" spans="3:4" ht="15.75" customHeight="1" x14ac:dyDescent="0.2">
      <c r="C944" s="18"/>
      <c r="D944" s="18"/>
    </row>
    <row r="945" spans="3:4" ht="15.75" customHeight="1" x14ac:dyDescent="0.2">
      <c r="C945" s="18"/>
      <c r="D945" s="18"/>
    </row>
    <row r="946" spans="3:4" ht="15.75" customHeight="1" x14ac:dyDescent="0.2">
      <c r="C946" s="18"/>
      <c r="D946" s="18"/>
    </row>
    <row r="947" spans="3:4" ht="15.75" customHeight="1" x14ac:dyDescent="0.2">
      <c r="C947" s="18"/>
      <c r="D947" s="18"/>
    </row>
    <row r="948" spans="3:4" ht="15.75" customHeight="1" x14ac:dyDescent="0.2">
      <c r="C948" s="18"/>
      <c r="D948" s="18"/>
    </row>
    <row r="949" spans="3:4" ht="15.75" customHeight="1" x14ac:dyDescent="0.2">
      <c r="C949" s="18"/>
      <c r="D949" s="18"/>
    </row>
    <row r="950" spans="3:4" ht="15.75" customHeight="1" x14ac:dyDescent="0.2">
      <c r="C950" s="18"/>
      <c r="D950" s="18"/>
    </row>
    <row r="951" spans="3:4" ht="15.75" customHeight="1" x14ac:dyDescent="0.2">
      <c r="C951" s="18"/>
      <c r="D951" s="18"/>
    </row>
    <row r="952" spans="3:4" ht="15.75" customHeight="1" x14ac:dyDescent="0.2">
      <c r="C952" s="18"/>
      <c r="D952" s="18"/>
    </row>
    <row r="953" spans="3:4" ht="15.75" customHeight="1" x14ac:dyDescent="0.2">
      <c r="C953" s="18"/>
      <c r="D953" s="18"/>
    </row>
    <row r="954" spans="3:4" ht="15.75" customHeight="1" x14ac:dyDescent="0.2">
      <c r="C954" s="18"/>
      <c r="D954" s="18"/>
    </row>
    <row r="955" spans="3:4" ht="15.75" customHeight="1" x14ac:dyDescent="0.2">
      <c r="C955" s="18"/>
      <c r="D955" s="18"/>
    </row>
    <row r="956" spans="3:4" ht="15.75" customHeight="1" x14ac:dyDescent="0.2">
      <c r="C956" s="18"/>
      <c r="D956" s="18"/>
    </row>
    <row r="957" spans="3:4" ht="15.75" customHeight="1" x14ac:dyDescent="0.2">
      <c r="C957" s="18"/>
      <c r="D957" s="18"/>
    </row>
    <row r="958" spans="3:4" ht="15.75" customHeight="1" x14ac:dyDescent="0.2">
      <c r="C958" s="18"/>
      <c r="D958" s="18"/>
    </row>
    <row r="959" spans="3:4" ht="15.75" customHeight="1" x14ac:dyDescent="0.2">
      <c r="C959" s="18"/>
      <c r="D959" s="18"/>
    </row>
    <row r="960" spans="3:4" ht="15.75" customHeight="1" x14ac:dyDescent="0.2">
      <c r="C960" s="18"/>
      <c r="D960" s="18"/>
    </row>
    <row r="961" spans="3:4" ht="15.75" customHeight="1" x14ac:dyDescent="0.2">
      <c r="C961" s="18"/>
      <c r="D961" s="18"/>
    </row>
    <row r="962" spans="3:4" ht="15.75" customHeight="1" x14ac:dyDescent="0.2">
      <c r="C962" s="18"/>
      <c r="D962" s="18"/>
    </row>
    <row r="963" spans="3:4" ht="15.75" customHeight="1" x14ac:dyDescent="0.2">
      <c r="C963" s="18"/>
      <c r="D963" s="18"/>
    </row>
    <row r="964" spans="3:4" ht="15.75" customHeight="1" x14ac:dyDescent="0.2">
      <c r="C964" s="18"/>
      <c r="D964" s="18"/>
    </row>
    <row r="965" spans="3:4" ht="15.75" customHeight="1" x14ac:dyDescent="0.2">
      <c r="C965" s="18"/>
      <c r="D965" s="18"/>
    </row>
    <row r="966" spans="3:4" ht="15.75" customHeight="1" x14ac:dyDescent="0.2">
      <c r="C966" s="18"/>
      <c r="D966" s="18"/>
    </row>
    <row r="967" spans="3:4" ht="15.75" customHeight="1" x14ac:dyDescent="0.2">
      <c r="C967" s="18"/>
      <c r="D967" s="18"/>
    </row>
    <row r="968" spans="3:4" ht="15.75" customHeight="1" x14ac:dyDescent="0.2">
      <c r="C968" s="18"/>
      <c r="D968" s="18"/>
    </row>
    <row r="969" spans="3:4" ht="15.75" customHeight="1" x14ac:dyDescent="0.2">
      <c r="C969" s="18"/>
      <c r="D969" s="18"/>
    </row>
    <row r="970" spans="3:4" ht="15.75" customHeight="1" x14ac:dyDescent="0.2">
      <c r="C970" s="18"/>
      <c r="D970" s="18"/>
    </row>
    <row r="971" spans="3:4" ht="15.75" customHeight="1" x14ac:dyDescent="0.2">
      <c r="C971" s="18"/>
      <c r="D971" s="18"/>
    </row>
    <row r="972" spans="3:4" ht="15.75" customHeight="1" x14ac:dyDescent="0.2">
      <c r="C972" s="18"/>
      <c r="D972" s="18"/>
    </row>
    <row r="973" spans="3:4" ht="15.75" customHeight="1" x14ac:dyDescent="0.2">
      <c r="C973" s="18"/>
      <c r="D973" s="18"/>
    </row>
    <row r="974" spans="3:4" ht="15.75" customHeight="1" x14ac:dyDescent="0.2">
      <c r="C974" s="18"/>
      <c r="D974" s="18"/>
    </row>
    <row r="975" spans="3:4" ht="15.75" customHeight="1" x14ac:dyDescent="0.2">
      <c r="C975" s="18"/>
      <c r="D975" s="18"/>
    </row>
    <row r="976" spans="3:4" ht="15.75" customHeight="1" x14ac:dyDescent="0.2">
      <c r="C976" s="18"/>
      <c r="D976" s="18"/>
    </row>
    <row r="977" spans="3:4" ht="15.75" customHeight="1" x14ac:dyDescent="0.2">
      <c r="C977" s="18"/>
      <c r="D977" s="18"/>
    </row>
    <row r="978" spans="3:4" ht="15.75" customHeight="1" x14ac:dyDescent="0.2">
      <c r="C978" s="18"/>
      <c r="D978" s="18"/>
    </row>
    <row r="979" spans="3:4" ht="15.75" customHeight="1" x14ac:dyDescent="0.2">
      <c r="C979" s="18"/>
      <c r="D979" s="18"/>
    </row>
    <row r="980" spans="3:4" ht="15.75" customHeight="1" x14ac:dyDescent="0.2">
      <c r="C980" s="18"/>
      <c r="D980" s="18"/>
    </row>
    <row r="981" spans="3:4" ht="15.75" customHeight="1" x14ac:dyDescent="0.2">
      <c r="C981" s="18"/>
      <c r="D981" s="18"/>
    </row>
    <row r="982" spans="3:4" ht="15.75" customHeight="1" x14ac:dyDescent="0.2">
      <c r="C982" s="18"/>
      <c r="D982" s="18"/>
    </row>
    <row r="983" spans="3:4" ht="15.75" customHeight="1" x14ac:dyDescent="0.2">
      <c r="C983" s="18"/>
      <c r="D983" s="18"/>
    </row>
    <row r="984" spans="3:4" ht="15.75" customHeight="1" x14ac:dyDescent="0.2">
      <c r="C984" s="18"/>
      <c r="D984" s="18"/>
    </row>
    <row r="985" spans="3:4" ht="15.75" customHeight="1" x14ac:dyDescent="0.2">
      <c r="C985" s="18"/>
      <c r="D985" s="18"/>
    </row>
    <row r="986" spans="3:4" ht="15.75" customHeight="1" x14ac:dyDescent="0.2">
      <c r="C986" s="18"/>
      <c r="D986" s="18"/>
    </row>
    <row r="987" spans="3:4" ht="15.75" customHeight="1" x14ac:dyDescent="0.2">
      <c r="C987" s="18"/>
      <c r="D987" s="18"/>
    </row>
    <row r="988" spans="3:4" ht="15.75" customHeight="1" x14ac:dyDescent="0.2">
      <c r="C988" s="18"/>
      <c r="D988" s="18"/>
    </row>
    <row r="989" spans="3:4" ht="15.75" customHeight="1" x14ac:dyDescent="0.2">
      <c r="C989" s="18"/>
      <c r="D989" s="18"/>
    </row>
    <row r="990" spans="3:4" ht="15.75" customHeight="1" x14ac:dyDescent="0.2">
      <c r="C990" s="18"/>
      <c r="D990" s="18"/>
    </row>
    <row r="991" spans="3:4" ht="15.75" customHeight="1" x14ac:dyDescent="0.2">
      <c r="C991" s="18"/>
      <c r="D991" s="18"/>
    </row>
    <row r="992" spans="3:4" ht="15.75" customHeight="1" x14ac:dyDescent="0.2">
      <c r="C992" s="18"/>
      <c r="D992" s="18"/>
    </row>
    <row r="993" spans="3:4" ht="15.75" customHeight="1" x14ac:dyDescent="0.2">
      <c r="C993" s="18"/>
      <c r="D993" s="18"/>
    </row>
    <row r="994" spans="3:4" ht="15.75" customHeight="1" x14ac:dyDescent="0.2">
      <c r="C994" s="18"/>
      <c r="D994" s="18"/>
    </row>
    <row r="995" spans="3:4" ht="15.75" customHeight="1" x14ac:dyDescent="0.2">
      <c r="C995" s="18"/>
      <c r="D995" s="18"/>
    </row>
    <row r="996" spans="3:4" ht="15.75" customHeight="1" x14ac:dyDescent="0.2">
      <c r="C996" s="18"/>
      <c r="D996" s="18"/>
    </row>
    <row r="997" spans="3:4" ht="15.75" customHeight="1" x14ac:dyDescent="0.2">
      <c r="C997" s="18"/>
      <c r="D997" s="18"/>
    </row>
    <row r="998" spans="3:4" ht="15.75" customHeight="1" x14ac:dyDescent="0.2">
      <c r="C998" s="18"/>
      <c r="D998" s="18"/>
    </row>
    <row r="999" spans="3:4" ht="15.75" customHeight="1" x14ac:dyDescent="0.2">
      <c r="C999" s="18"/>
      <c r="D999" s="18"/>
    </row>
    <row r="1000" spans="3:4" ht="15.75" customHeight="1" x14ac:dyDescent="0.2">
      <c r="C1000" s="18"/>
      <c r="D1000" s="18"/>
    </row>
  </sheetData>
  <sheetProtection algorithmName="SHA-512" hashValue="5F2IwayFEz4hG6PqJEGOXhQKNGvoiejQces+TJDUiHrzwqaqTtmFcAgzCzc2UquW13t0V8UzMA0MkQ7JuMWqfw==" saltValue="KxrMr/H6Hcv+tqenbyP+hQ==" spinCount="100000" sheet="1" objects="1" scenarios="1"/>
  <mergeCells count="27">
    <mergeCell ref="T5:W5"/>
    <mergeCell ref="X5:AA5"/>
    <mergeCell ref="AB5:AE5"/>
    <mergeCell ref="AF5:AI5"/>
    <mergeCell ref="AJ5:AM5"/>
    <mergeCell ref="D5:G5"/>
    <mergeCell ref="H5:K5"/>
    <mergeCell ref="L5:O5"/>
    <mergeCell ref="P5:S5"/>
    <mergeCell ref="B3:D3"/>
    <mergeCell ref="AJ20:AM20"/>
    <mergeCell ref="AN20:AQ20"/>
    <mergeCell ref="AR20:AU20"/>
    <mergeCell ref="AV20:AY20"/>
    <mergeCell ref="AV5:AY5"/>
    <mergeCell ref="AN5:AQ5"/>
    <mergeCell ref="AR5:AU5"/>
    <mergeCell ref="B32:C32"/>
    <mergeCell ref="D20:G20"/>
    <mergeCell ref="H20:K20"/>
    <mergeCell ref="L20:O20"/>
    <mergeCell ref="AF20:AI20"/>
    <mergeCell ref="P20:S20"/>
    <mergeCell ref="T20:W20"/>
    <mergeCell ref="X20:AA20"/>
    <mergeCell ref="AB20:AE20"/>
    <mergeCell ref="B31:C31"/>
  </mergeCells>
  <pageMargins left="0.7" right="0.7" top="0.75" bottom="0.75" header="0" footer="0"/>
  <pageSetup orientation="landscape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Z1000"/>
  <sheetViews>
    <sheetView workbookViewId="0">
      <selection activeCell="S8" sqref="S8"/>
    </sheetView>
  </sheetViews>
  <sheetFormatPr baseColWidth="10" defaultColWidth="14.5" defaultRowHeight="15" customHeight="1" x14ac:dyDescent="0.2"/>
  <cols>
    <col min="1" max="1" width="10.6640625" style="1" customWidth="1"/>
    <col min="2" max="2" width="13.6640625" style="1" customWidth="1"/>
    <col min="3" max="3" width="10.6640625" style="1" customWidth="1"/>
    <col min="4" max="4" width="13.33203125" style="1" customWidth="1"/>
    <col min="5" max="14" width="10.6640625" style="1" customWidth="1"/>
    <col min="15" max="15" width="12.1640625" style="116" customWidth="1"/>
    <col min="16" max="16" width="13" style="1" customWidth="1"/>
    <col min="17" max="26" width="10.6640625" style="1" customWidth="1"/>
    <col min="27" max="16384" width="14.5" style="1"/>
  </cols>
  <sheetData>
    <row r="3" spans="1:26" customFormat="1" ht="50" customHeight="1" x14ac:dyDescent="0.2">
      <c r="B3" s="297" t="s">
        <v>136</v>
      </c>
      <c r="C3" s="298"/>
      <c r="D3" s="298"/>
      <c r="O3" s="290"/>
    </row>
    <row r="5" spans="1:26" x14ac:dyDescent="0.2">
      <c r="A5" s="18"/>
      <c r="B5" s="158" t="s">
        <v>137</v>
      </c>
      <c r="C5" s="158" t="s">
        <v>103</v>
      </c>
      <c r="D5" s="158" t="s">
        <v>104</v>
      </c>
      <c r="E5" s="158" t="s">
        <v>105</v>
      </c>
      <c r="F5" s="158" t="s">
        <v>106</v>
      </c>
      <c r="G5" s="158" t="s">
        <v>107</v>
      </c>
      <c r="H5" s="158" t="s">
        <v>108</v>
      </c>
      <c r="I5" s="158" t="s">
        <v>109</v>
      </c>
      <c r="J5" s="158" t="s">
        <v>110</v>
      </c>
      <c r="K5" s="158" t="s">
        <v>111</v>
      </c>
      <c r="L5" s="158" t="s">
        <v>112</v>
      </c>
      <c r="M5" s="158" t="s">
        <v>113</v>
      </c>
      <c r="N5" s="159" t="s">
        <v>114</v>
      </c>
      <c r="O5" s="160" t="s">
        <v>138</v>
      </c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">
      <c r="A6" s="20"/>
      <c r="B6" s="161" t="s">
        <v>139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66">
        <f>SUM(C6:N6)</f>
        <v>0</v>
      </c>
      <c r="P6" s="20"/>
      <c r="Q6" s="125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2">
      <c r="A7" s="20"/>
      <c r="B7" s="161" t="s">
        <v>140</v>
      </c>
      <c r="C7" s="163">
        <v>0.33</v>
      </c>
      <c r="D7" s="163">
        <f t="shared" ref="D7:N7" si="0">C7</f>
        <v>0.33</v>
      </c>
      <c r="E7" s="163">
        <f t="shared" si="0"/>
        <v>0.33</v>
      </c>
      <c r="F7" s="163">
        <f t="shared" si="0"/>
        <v>0.33</v>
      </c>
      <c r="G7" s="163">
        <f t="shared" si="0"/>
        <v>0.33</v>
      </c>
      <c r="H7" s="163">
        <f t="shared" si="0"/>
        <v>0.33</v>
      </c>
      <c r="I7" s="163">
        <f t="shared" si="0"/>
        <v>0.33</v>
      </c>
      <c r="J7" s="163">
        <f t="shared" si="0"/>
        <v>0.33</v>
      </c>
      <c r="K7" s="163">
        <f t="shared" si="0"/>
        <v>0.33</v>
      </c>
      <c r="L7" s="163">
        <f t="shared" si="0"/>
        <v>0.33</v>
      </c>
      <c r="M7" s="163">
        <f t="shared" si="0"/>
        <v>0.33</v>
      </c>
      <c r="N7" s="163">
        <f t="shared" si="0"/>
        <v>0.33</v>
      </c>
      <c r="O7" s="164">
        <f>O6*C7</f>
        <v>0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">
      <c r="A8" s="20"/>
      <c r="B8" s="162" t="s">
        <v>141</v>
      </c>
      <c r="C8" s="165">
        <f t="shared" ref="C8:N8" si="1">C6+C6*C7</f>
        <v>0</v>
      </c>
      <c r="D8" s="165">
        <f t="shared" si="1"/>
        <v>0</v>
      </c>
      <c r="E8" s="165">
        <f t="shared" si="1"/>
        <v>0</v>
      </c>
      <c r="F8" s="165">
        <f t="shared" si="1"/>
        <v>0</v>
      </c>
      <c r="G8" s="165">
        <f t="shared" si="1"/>
        <v>0</v>
      </c>
      <c r="H8" s="165">
        <f t="shared" si="1"/>
        <v>0</v>
      </c>
      <c r="I8" s="165">
        <f t="shared" si="1"/>
        <v>0</v>
      </c>
      <c r="J8" s="165">
        <f t="shared" si="1"/>
        <v>0</v>
      </c>
      <c r="K8" s="165">
        <f t="shared" si="1"/>
        <v>0</v>
      </c>
      <c r="L8" s="165">
        <f t="shared" si="1"/>
        <v>0</v>
      </c>
      <c r="M8" s="165">
        <f t="shared" si="1"/>
        <v>0</v>
      </c>
      <c r="N8" s="165">
        <f t="shared" si="1"/>
        <v>0</v>
      </c>
      <c r="O8" s="164">
        <f>SUM(C8:N8)</f>
        <v>0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10" spans="1:26" x14ac:dyDescent="0.2">
      <c r="B10" s="158" t="s">
        <v>142</v>
      </c>
      <c r="C10" s="158" t="s">
        <v>103</v>
      </c>
      <c r="D10" s="158" t="s">
        <v>104</v>
      </c>
      <c r="E10" s="158" t="s">
        <v>105</v>
      </c>
      <c r="F10" s="158" t="s">
        <v>106</v>
      </c>
      <c r="G10" s="158" t="s">
        <v>107</v>
      </c>
      <c r="H10" s="158" t="s">
        <v>108</v>
      </c>
      <c r="I10" s="158" t="s">
        <v>109</v>
      </c>
      <c r="J10" s="158" t="s">
        <v>110</v>
      </c>
      <c r="K10" s="158" t="s">
        <v>111</v>
      </c>
      <c r="L10" s="158" t="s">
        <v>112</v>
      </c>
      <c r="M10" s="158" t="s">
        <v>113</v>
      </c>
      <c r="N10" s="159" t="s">
        <v>114</v>
      </c>
      <c r="O10" s="167" t="s">
        <v>138</v>
      </c>
    </row>
    <row r="11" spans="1:26" x14ac:dyDescent="0.2">
      <c r="B11" s="161" t="s">
        <v>139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4">
        <f>SUM(C11:N11)</f>
        <v>0</v>
      </c>
    </row>
    <row r="12" spans="1:26" x14ac:dyDescent="0.2">
      <c r="B12" s="161" t="s">
        <v>140</v>
      </c>
      <c r="C12" s="163">
        <v>0.33</v>
      </c>
      <c r="D12" s="163">
        <f t="shared" ref="D12:N12" si="2">C12</f>
        <v>0.33</v>
      </c>
      <c r="E12" s="163">
        <f t="shared" si="2"/>
        <v>0.33</v>
      </c>
      <c r="F12" s="163">
        <f t="shared" si="2"/>
        <v>0.33</v>
      </c>
      <c r="G12" s="163">
        <f t="shared" si="2"/>
        <v>0.33</v>
      </c>
      <c r="H12" s="163">
        <f t="shared" si="2"/>
        <v>0.33</v>
      </c>
      <c r="I12" s="163">
        <f t="shared" si="2"/>
        <v>0.33</v>
      </c>
      <c r="J12" s="163">
        <f t="shared" si="2"/>
        <v>0.33</v>
      </c>
      <c r="K12" s="163">
        <f t="shared" si="2"/>
        <v>0.33</v>
      </c>
      <c r="L12" s="163">
        <f t="shared" si="2"/>
        <v>0.33</v>
      </c>
      <c r="M12" s="163">
        <f t="shared" si="2"/>
        <v>0.33</v>
      </c>
      <c r="N12" s="163">
        <f t="shared" si="2"/>
        <v>0.33</v>
      </c>
      <c r="O12" s="174">
        <f>O11*C12</f>
        <v>0</v>
      </c>
    </row>
    <row r="13" spans="1:26" x14ac:dyDescent="0.2">
      <c r="B13" s="162" t="s">
        <v>141</v>
      </c>
      <c r="C13" s="165">
        <f t="shared" ref="C13:N13" si="3">C11+(C11*C12)</f>
        <v>0</v>
      </c>
      <c r="D13" s="165">
        <f t="shared" si="3"/>
        <v>0</v>
      </c>
      <c r="E13" s="165">
        <f t="shared" si="3"/>
        <v>0</v>
      </c>
      <c r="F13" s="165">
        <f t="shared" si="3"/>
        <v>0</v>
      </c>
      <c r="G13" s="165">
        <f t="shared" si="3"/>
        <v>0</v>
      </c>
      <c r="H13" s="165">
        <f t="shared" si="3"/>
        <v>0</v>
      </c>
      <c r="I13" s="165">
        <f t="shared" si="3"/>
        <v>0</v>
      </c>
      <c r="J13" s="165">
        <f t="shared" si="3"/>
        <v>0</v>
      </c>
      <c r="K13" s="165">
        <f t="shared" si="3"/>
        <v>0</v>
      </c>
      <c r="L13" s="165">
        <f t="shared" si="3"/>
        <v>0</v>
      </c>
      <c r="M13" s="165">
        <f t="shared" si="3"/>
        <v>0</v>
      </c>
      <c r="N13" s="165">
        <f t="shared" si="3"/>
        <v>0</v>
      </c>
      <c r="O13" s="178">
        <f>SUM(C13:N13)</f>
        <v>0</v>
      </c>
    </row>
    <row r="14" spans="1:26" x14ac:dyDescent="0.2">
      <c r="O14" s="156"/>
    </row>
    <row r="15" spans="1:26" x14ac:dyDescent="0.2">
      <c r="B15" s="158" t="s">
        <v>143</v>
      </c>
      <c r="C15" s="158" t="s">
        <v>103</v>
      </c>
      <c r="D15" s="158" t="s">
        <v>104</v>
      </c>
      <c r="E15" s="158" t="s">
        <v>105</v>
      </c>
      <c r="F15" s="158" t="s">
        <v>106</v>
      </c>
      <c r="G15" s="158" t="s">
        <v>107</v>
      </c>
      <c r="H15" s="158" t="s">
        <v>108</v>
      </c>
      <c r="I15" s="158" t="s">
        <v>109</v>
      </c>
      <c r="J15" s="158" t="s">
        <v>110</v>
      </c>
      <c r="K15" s="158" t="s">
        <v>111</v>
      </c>
      <c r="L15" s="158" t="s">
        <v>112</v>
      </c>
      <c r="M15" s="158" t="s">
        <v>113</v>
      </c>
      <c r="N15" s="159" t="s">
        <v>114</v>
      </c>
      <c r="O15" s="168" t="s">
        <v>138</v>
      </c>
    </row>
    <row r="16" spans="1:26" x14ac:dyDescent="0.2">
      <c r="B16" s="161" t="s">
        <v>139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5">
        <f>SUM(C16:N16)</f>
        <v>0</v>
      </c>
    </row>
    <row r="17" spans="1:26" x14ac:dyDescent="0.2">
      <c r="B17" s="161" t="s">
        <v>140</v>
      </c>
      <c r="C17" s="163">
        <v>0.33</v>
      </c>
      <c r="D17" s="163">
        <f t="shared" ref="D17:N17" si="4">C17</f>
        <v>0.33</v>
      </c>
      <c r="E17" s="163">
        <f t="shared" si="4"/>
        <v>0.33</v>
      </c>
      <c r="F17" s="163">
        <f t="shared" si="4"/>
        <v>0.33</v>
      </c>
      <c r="G17" s="163">
        <f t="shared" si="4"/>
        <v>0.33</v>
      </c>
      <c r="H17" s="163">
        <f t="shared" si="4"/>
        <v>0.33</v>
      </c>
      <c r="I17" s="163">
        <f t="shared" si="4"/>
        <v>0.33</v>
      </c>
      <c r="J17" s="163">
        <f t="shared" si="4"/>
        <v>0.33</v>
      </c>
      <c r="K17" s="163">
        <f t="shared" si="4"/>
        <v>0.33</v>
      </c>
      <c r="L17" s="163">
        <f t="shared" si="4"/>
        <v>0.33</v>
      </c>
      <c r="M17" s="163">
        <f t="shared" si="4"/>
        <v>0.33</v>
      </c>
      <c r="N17" s="172">
        <f t="shared" si="4"/>
        <v>0.33</v>
      </c>
      <c r="O17" s="176">
        <f>O16*C17</f>
        <v>0</v>
      </c>
    </row>
    <row r="18" spans="1:26" x14ac:dyDescent="0.2">
      <c r="B18" s="162" t="s">
        <v>141</v>
      </c>
      <c r="C18" s="165">
        <f t="shared" ref="C18:N18" si="5">C16+(C16*C17)</f>
        <v>0</v>
      </c>
      <c r="D18" s="165">
        <f t="shared" si="5"/>
        <v>0</v>
      </c>
      <c r="E18" s="165">
        <f t="shared" si="5"/>
        <v>0</v>
      </c>
      <c r="F18" s="165">
        <f t="shared" si="5"/>
        <v>0</v>
      </c>
      <c r="G18" s="165">
        <f t="shared" si="5"/>
        <v>0</v>
      </c>
      <c r="H18" s="165">
        <f t="shared" si="5"/>
        <v>0</v>
      </c>
      <c r="I18" s="165">
        <f t="shared" si="5"/>
        <v>0</v>
      </c>
      <c r="J18" s="165">
        <f t="shared" si="5"/>
        <v>0</v>
      </c>
      <c r="K18" s="165">
        <f t="shared" si="5"/>
        <v>0</v>
      </c>
      <c r="L18" s="165">
        <f t="shared" si="5"/>
        <v>0</v>
      </c>
      <c r="M18" s="165">
        <f t="shared" si="5"/>
        <v>0</v>
      </c>
      <c r="N18" s="106">
        <f t="shared" si="5"/>
        <v>0</v>
      </c>
      <c r="O18" s="177">
        <f>SUM(C18:N18)</f>
        <v>0</v>
      </c>
    </row>
    <row r="20" spans="1:26" x14ac:dyDescent="0.2">
      <c r="B20" s="158" t="s">
        <v>144</v>
      </c>
      <c r="C20" s="158" t="s">
        <v>103</v>
      </c>
      <c r="D20" s="158" t="s">
        <v>104</v>
      </c>
      <c r="E20" s="158" t="s">
        <v>105</v>
      </c>
      <c r="F20" s="158" t="s">
        <v>106</v>
      </c>
      <c r="G20" s="158" t="s">
        <v>107</v>
      </c>
      <c r="H20" s="158" t="s">
        <v>108</v>
      </c>
      <c r="I20" s="158" t="s">
        <v>109</v>
      </c>
      <c r="J20" s="158" t="s">
        <v>110</v>
      </c>
      <c r="K20" s="158" t="s">
        <v>111</v>
      </c>
      <c r="L20" s="158" t="s">
        <v>112</v>
      </c>
      <c r="M20" s="158" t="s">
        <v>113</v>
      </c>
      <c r="N20" s="159" t="s">
        <v>114</v>
      </c>
      <c r="O20" s="168" t="s">
        <v>138</v>
      </c>
    </row>
    <row r="21" spans="1:26" ht="15.75" customHeight="1" x14ac:dyDescent="0.2">
      <c r="B21" s="161" t="s">
        <v>139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5">
        <f>SUM(C21:N21)</f>
        <v>0</v>
      </c>
    </row>
    <row r="22" spans="1:26" ht="15.75" customHeight="1" x14ac:dyDescent="0.2">
      <c r="B22" s="161" t="s">
        <v>140</v>
      </c>
      <c r="C22" s="163">
        <v>0.33</v>
      </c>
      <c r="D22" s="163">
        <f t="shared" ref="D22:N22" si="6">C22</f>
        <v>0.33</v>
      </c>
      <c r="E22" s="163">
        <f t="shared" si="6"/>
        <v>0.33</v>
      </c>
      <c r="F22" s="163">
        <f t="shared" si="6"/>
        <v>0.33</v>
      </c>
      <c r="G22" s="163">
        <f t="shared" si="6"/>
        <v>0.33</v>
      </c>
      <c r="H22" s="163">
        <f t="shared" si="6"/>
        <v>0.33</v>
      </c>
      <c r="I22" s="163">
        <f t="shared" si="6"/>
        <v>0.33</v>
      </c>
      <c r="J22" s="163">
        <f t="shared" si="6"/>
        <v>0.33</v>
      </c>
      <c r="K22" s="163">
        <f t="shared" si="6"/>
        <v>0.33</v>
      </c>
      <c r="L22" s="163">
        <f t="shared" si="6"/>
        <v>0.33</v>
      </c>
      <c r="M22" s="163">
        <f t="shared" si="6"/>
        <v>0.33</v>
      </c>
      <c r="N22" s="172">
        <f t="shared" si="6"/>
        <v>0.33</v>
      </c>
      <c r="O22" s="176">
        <f>O21*C22</f>
        <v>0</v>
      </c>
    </row>
    <row r="23" spans="1:26" ht="15.75" customHeight="1" x14ac:dyDescent="0.2">
      <c r="A23" s="155"/>
      <c r="B23" s="162" t="s">
        <v>141</v>
      </c>
      <c r="C23" s="165">
        <f t="shared" ref="C23:N23" si="7">C21+(C21*C22)</f>
        <v>0</v>
      </c>
      <c r="D23" s="165">
        <f t="shared" si="7"/>
        <v>0</v>
      </c>
      <c r="E23" s="165">
        <f t="shared" si="7"/>
        <v>0</v>
      </c>
      <c r="F23" s="165">
        <f t="shared" si="7"/>
        <v>0</v>
      </c>
      <c r="G23" s="165">
        <f t="shared" si="7"/>
        <v>0</v>
      </c>
      <c r="H23" s="165">
        <f t="shared" si="7"/>
        <v>0</v>
      </c>
      <c r="I23" s="165">
        <f t="shared" si="7"/>
        <v>0</v>
      </c>
      <c r="J23" s="165">
        <f t="shared" si="7"/>
        <v>0</v>
      </c>
      <c r="K23" s="165">
        <f t="shared" si="7"/>
        <v>0</v>
      </c>
      <c r="L23" s="165">
        <f t="shared" si="7"/>
        <v>0</v>
      </c>
      <c r="M23" s="165">
        <f t="shared" si="7"/>
        <v>0</v>
      </c>
      <c r="N23" s="106">
        <f t="shared" si="7"/>
        <v>0</v>
      </c>
      <c r="O23" s="177">
        <f>SUM(C23:N23)</f>
        <v>0</v>
      </c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spans="1:26" ht="15.75" customHeight="1" x14ac:dyDescent="0.2"/>
    <row r="25" spans="1:26" ht="15.75" customHeight="1" x14ac:dyDescent="0.2">
      <c r="B25" s="158" t="s">
        <v>145</v>
      </c>
      <c r="C25" s="158" t="s">
        <v>103</v>
      </c>
      <c r="D25" s="158" t="s">
        <v>104</v>
      </c>
      <c r="E25" s="158" t="s">
        <v>105</v>
      </c>
      <c r="F25" s="158" t="s">
        <v>106</v>
      </c>
      <c r="G25" s="158" t="s">
        <v>107</v>
      </c>
      <c r="H25" s="158" t="s">
        <v>108</v>
      </c>
      <c r="I25" s="158" t="s">
        <v>109</v>
      </c>
      <c r="J25" s="158" t="s">
        <v>110</v>
      </c>
      <c r="K25" s="158" t="s">
        <v>111</v>
      </c>
      <c r="L25" s="158" t="s">
        <v>112</v>
      </c>
      <c r="M25" s="158" t="s">
        <v>113</v>
      </c>
      <c r="N25" s="159" t="s">
        <v>114</v>
      </c>
      <c r="O25" s="168" t="s">
        <v>138</v>
      </c>
    </row>
    <row r="26" spans="1:26" ht="15.75" customHeight="1" x14ac:dyDescent="0.2">
      <c r="B26" s="161" t="s">
        <v>139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5">
        <f>SUM(C26:N26)</f>
        <v>0</v>
      </c>
    </row>
    <row r="27" spans="1:26" ht="15.75" customHeight="1" x14ac:dyDescent="0.2">
      <c r="B27" s="161" t="s">
        <v>140</v>
      </c>
      <c r="C27" s="163">
        <v>0.33</v>
      </c>
      <c r="D27" s="163">
        <f t="shared" ref="D27:N27" si="8">C27</f>
        <v>0.33</v>
      </c>
      <c r="E27" s="163">
        <f t="shared" si="8"/>
        <v>0.33</v>
      </c>
      <c r="F27" s="163">
        <f t="shared" si="8"/>
        <v>0.33</v>
      </c>
      <c r="G27" s="163">
        <f t="shared" si="8"/>
        <v>0.33</v>
      </c>
      <c r="H27" s="163">
        <f t="shared" si="8"/>
        <v>0.33</v>
      </c>
      <c r="I27" s="163">
        <f t="shared" si="8"/>
        <v>0.33</v>
      </c>
      <c r="J27" s="163">
        <f t="shared" si="8"/>
        <v>0.33</v>
      </c>
      <c r="K27" s="163">
        <f t="shared" si="8"/>
        <v>0.33</v>
      </c>
      <c r="L27" s="163">
        <f t="shared" si="8"/>
        <v>0.33</v>
      </c>
      <c r="M27" s="163">
        <f t="shared" si="8"/>
        <v>0.33</v>
      </c>
      <c r="N27" s="172">
        <f t="shared" si="8"/>
        <v>0.33</v>
      </c>
      <c r="O27" s="176">
        <f>O26*C27</f>
        <v>0</v>
      </c>
    </row>
    <row r="28" spans="1:26" ht="15.75" customHeight="1" x14ac:dyDescent="0.2">
      <c r="A28" s="155"/>
      <c r="B28" s="162" t="s">
        <v>141</v>
      </c>
      <c r="C28" s="165">
        <f t="shared" ref="C28:N28" si="9">C26+(C26*C27)</f>
        <v>0</v>
      </c>
      <c r="D28" s="165">
        <f t="shared" si="9"/>
        <v>0</v>
      </c>
      <c r="E28" s="165">
        <f t="shared" si="9"/>
        <v>0</v>
      </c>
      <c r="F28" s="165">
        <f t="shared" si="9"/>
        <v>0</v>
      </c>
      <c r="G28" s="165">
        <f t="shared" si="9"/>
        <v>0</v>
      </c>
      <c r="H28" s="165">
        <f t="shared" si="9"/>
        <v>0</v>
      </c>
      <c r="I28" s="165">
        <f t="shared" si="9"/>
        <v>0</v>
      </c>
      <c r="J28" s="165">
        <f t="shared" si="9"/>
        <v>0</v>
      </c>
      <c r="K28" s="165">
        <f t="shared" si="9"/>
        <v>0</v>
      </c>
      <c r="L28" s="165">
        <f t="shared" si="9"/>
        <v>0</v>
      </c>
      <c r="M28" s="165">
        <f t="shared" si="9"/>
        <v>0</v>
      </c>
      <c r="N28" s="106">
        <f t="shared" si="9"/>
        <v>0</v>
      </c>
      <c r="O28" s="176">
        <f>SUM(C28:N28)</f>
        <v>0</v>
      </c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</row>
    <row r="29" spans="1:26" ht="15.75" customHeight="1" x14ac:dyDescent="0.2"/>
    <row r="30" spans="1:26" ht="15.75" customHeight="1" x14ac:dyDescent="0.2">
      <c r="O30" s="157"/>
    </row>
    <row r="31" spans="1:26" ht="15.75" customHeight="1" x14ac:dyDescent="0.2">
      <c r="B31" s="342" t="s">
        <v>146</v>
      </c>
      <c r="C31" s="169" t="s">
        <v>103</v>
      </c>
      <c r="D31" s="169" t="s">
        <v>104</v>
      </c>
      <c r="E31" s="169" t="s">
        <v>105</v>
      </c>
      <c r="F31" s="169" t="s">
        <v>106</v>
      </c>
      <c r="G31" s="169" t="s">
        <v>107</v>
      </c>
      <c r="H31" s="169" t="s">
        <v>108</v>
      </c>
      <c r="I31" s="169" t="s">
        <v>109</v>
      </c>
      <c r="J31" s="169" t="s">
        <v>110</v>
      </c>
      <c r="K31" s="169" t="s">
        <v>111</v>
      </c>
      <c r="L31" s="169" t="s">
        <v>112</v>
      </c>
      <c r="M31" s="169" t="s">
        <v>113</v>
      </c>
      <c r="N31" s="170" t="s">
        <v>114</v>
      </c>
      <c r="O31" s="171" t="s">
        <v>138</v>
      </c>
    </row>
    <row r="32" spans="1:26" ht="15.75" customHeight="1" x14ac:dyDescent="0.2">
      <c r="B32" s="343"/>
      <c r="C32" s="3">
        <f t="shared" ref="C32:N32" si="10">C8+C13+C18+C23+C28</f>
        <v>0</v>
      </c>
      <c r="D32" s="3">
        <f t="shared" si="10"/>
        <v>0</v>
      </c>
      <c r="E32" s="173">
        <f t="shared" si="10"/>
        <v>0</v>
      </c>
      <c r="F32" s="173">
        <f t="shared" si="10"/>
        <v>0</v>
      </c>
      <c r="G32" s="173">
        <f t="shared" si="10"/>
        <v>0</v>
      </c>
      <c r="H32" s="173">
        <f t="shared" si="10"/>
        <v>0</v>
      </c>
      <c r="I32" s="173">
        <f t="shared" si="10"/>
        <v>0</v>
      </c>
      <c r="J32" s="173">
        <f t="shared" si="10"/>
        <v>0</v>
      </c>
      <c r="K32" s="173">
        <f t="shared" si="10"/>
        <v>0</v>
      </c>
      <c r="L32" s="173">
        <f t="shared" si="10"/>
        <v>0</v>
      </c>
      <c r="M32" s="173">
        <f t="shared" si="10"/>
        <v>0</v>
      </c>
      <c r="N32" s="139">
        <f t="shared" si="10"/>
        <v>0</v>
      </c>
      <c r="O32" s="174">
        <f>SUM(C32:N32)</f>
        <v>0</v>
      </c>
      <c r="P32" s="21"/>
    </row>
    <row r="33" spans="16:16" ht="15.75" customHeight="1" x14ac:dyDescent="0.2"/>
    <row r="34" spans="16:16" ht="15.75" customHeight="1" x14ac:dyDescent="0.2">
      <c r="P34" s="21"/>
    </row>
    <row r="35" spans="16:16" ht="15.75" customHeight="1" x14ac:dyDescent="0.2"/>
    <row r="36" spans="16:16" ht="15.75" customHeight="1" x14ac:dyDescent="0.2"/>
    <row r="37" spans="16:16" ht="15.75" customHeight="1" x14ac:dyDescent="0.2"/>
    <row r="38" spans="16:16" ht="15.75" customHeight="1" x14ac:dyDescent="0.2"/>
    <row r="39" spans="16:16" ht="15.75" customHeight="1" x14ac:dyDescent="0.2"/>
    <row r="40" spans="16:16" ht="15.75" customHeight="1" x14ac:dyDescent="0.2"/>
    <row r="41" spans="16:16" ht="15.75" customHeight="1" x14ac:dyDescent="0.2"/>
    <row r="42" spans="16:16" ht="15.75" customHeight="1" x14ac:dyDescent="0.2"/>
    <row r="43" spans="16:16" ht="15.75" customHeight="1" x14ac:dyDescent="0.2"/>
    <row r="44" spans="16:16" ht="15.75" customHeight="1" x14ac:dyDescent="0.2"/>
    <row r="45" spans="16:16" ht="15.75" customHeight="1" x14ac:dyDescent="0.2"/>
    <row r="46" spans="16:16" ht="15.75" customHeight="1" x14ac:dyDescent="0.2"/>
    <row r="47" spans="16:16" ht="15.75" customHeight="1" x14ac:dyDescent="0.2"/>
    <row r="48" spans="16:1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94trvVBnXsJVFkimnf3EDzCL48/rbzlZMY06YdnBNYeMnTibBiF+Cxdi7JcwtAPleYRV3F8otU2/Xm51uYaNIg==" saltValue="26MtIFDWjJdZ1yoziyqKnA==" spinCount="100000" sheet="1" objects="1" scenarios="1"/>
  <mergeCells count="2">
    <mergeCell ref="B3:D3"/>
    <mergeCell ref="B31:B32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F1000"/>
  <sheetViews>
    <sheetView workbookViewId="0">
      <selection activeCell="I7" sqref="I7"/>
    </sheetView>
  </sheetViews>
  <sheetFormatPr baseColWidth="10" defaultColWidth="14.5" defaultRowHeight="15" customHeight="1" x14ac:dyDescent="0.2"/>
  <cols>
    <col min="1" max="1" width="4.5" style="1" customWidth="1"/>
    <col min="2" max="2" width="50.83203125" style="1" customWidth="1"/>
    <col min="3" max="3" width="18.5" style="1" customWidth="1"/>
    <col min="4" max="4" width="8.83203125" style="1" customWidth="1"/>
    <col min="5" max="5" width="15.1640625" style="1" customWidth="1"/>
    <col min="6" max="26" width="10.6640625" style="1" customWidth="1"/>
    <col min="27" max="16384" width="14.5" style="1"/>
  </cols>
  <sheetData>
    <row r="2" spans="2:6" ht="50" customHeight="1" x14ac:dyDescent="0.2">
      <c r="B2" s="179" t="s">
        <v>147</v>
      </c>
      <c r="C2" s="179"/>
      <c r="D2" s="179"/>
      <c r="E2" s="179"/>
    </row>
    <row r="4" spans="2:6" x14ac:dyDescent="0.2">
      <c r="B4" s="180" t="s">
        <v>148</v>
      </c>
      <c r="C4" s="158" t="s">
        <v>149</v>
      </c>
      <c r="D4" s="158" t="s">
        <v>150</v>
      </c>
      <c r="E4" s="158" t="s">
        <v>151</v>
      </c>
      <c r="F4" s="158" t="s">
        <v>152</v>
      </c>
    </row>
    <row r="5" spans="2:6" x14ac:dyDescent="0.2">
      <c r="B5" s="161" t="s">
        <v>33</v>
      </c>
      <c r="C5" s="3">
        <f>'Inversión Inicial'!C19+'Inversión Inicial'!E19+'Inversión Inicial'!H19</f>
        <v>0</v>
      </c>
      <c r="D5" s="4">
        <v>0.21</v>
      </c>
      <c r="E5" s="4">
        <v>0.26</v>
      </c>
      <c r="F5" s="3">
        <f t="shared" ref="F5:F11" si="0">C5*E5</f>
        <v>0</v>
      </c>
    </row>
    <row r="6" spans="2:6" x14ac:dyDescent="0.2">
      <c r="B6" s="161" t="s">
        <v>34</v>
      </c>
      <c r="C6" s="3">
        <f>'Inversión Inicial'!C20+'Inversión Inicial'!E20+'Inversión Inicial'!H20</f>
        <v>0</v>
      </c>
      <c r="D6" s="4">
        <v>0.21</v>
      </c>
      <c r="E6" s="4">
        <v>0.26</v>
      </c>
      <c r="F6" s="3">
        <f t="shared" si="0"/>
        <v>0</v>
      </c>
    </row>
    <row r="7" spans="2:6" x14ac:dyDescent="0.2">
      <c r="B7" s="161" t="s">
        <v>35</v>
      </c>
      <c r="C7" s="3">
        <f>'Inversión Inicial'!C21+'Inversión Inicial'!E21+'Inversión Inicial'!H21</f>
        <v>0</v>
      </c>
      <c r="D7" s="4">
        <v>0.21</v>
      </c>
      <c r="E7" s="4">
        <v>0.26</v>
      </c>
      <c r="F7" s="3">
        <f t="shared" si="0"/>
        <v>0</v>
      </c>
    </row>
    <row r="8" spans="2:6" x14ac:dyDescent="0.2">
      <c r="B8" s="161" t="s">
        <v>153</v>
      </c>
      <c r="C8" s="3">
        <f>'Inversión Inicial'!C22+'Inversión Inicial'!E22+'Inversión Inicial'!H22</f>
        <v>0</v>
      </c>
      <c r="D8" s="4">
        <v>0</v>
      </c>
      <c r="E8" s="4">
        <v>0.26</v>
      </c>
      <c r="F8" s="3">
        <f t="shared" si="0"/>
        <v>0</v>
      </c>
    </row>
    <row r="9" spans="2:6" x14ac:dyDescent="0.2">
      <c r="B9" s="161" t="s">
        <v>154</v>
      </c>
      <c r="C9" s="3">
        <f>'Inversión Inicial'!C25+'Inversión Inicial'!E25+'Inversión Inicial'!H25</f>
        <v>0</v>
      </c>
      <c r="D9" s="4">
        <v>0</v>
      </c>
      <c r="E9" s="4">
        <v>0.05</v>
      </c>
      <c r="F9" s="3">
        <f t="shared" si="0"/>
        <v>0</v>
      </c>
    </row>
    <row r="10" spans="2:6" x14ac:dyDescent="0.2">
      <c r="B10" s="161" t="s">
        <v>37</v>
      </c>
      <c r="C10" s="3">
        <f>'Inversión Inicial'!C23+'Inversión Inicial'!E23+'Inversión Inicial'!H23</f>
        <v>0</v>
      </c>
      <c r="D10" s="4">
        <v>0</v>
      </c>
      <c r="E10" s="4">
        <v>0.1</v>
      </c>
      <c r="F10" s="3">
        <f t="shared" si="0"/>
        <v>0</v>
      </c>
    </row>
    <row r="11" spans="2:6" x14ac:dyDescent="0.2">
      <c r="B11" s="161" t="s">
        <v>38</v>
      </c>
      <c r="C11" s="3">
        <f>'Inversión Inicial'!C24+'Inversión Inicial'!E24+'Inversión Inicial'!H24</f>
        <v>0</v>
      </c>
      <c r="D11" s="4">
        <v>0.21</v>
      </c>
      <c r="E11" s="4">
        <v>0</v>
      </c>
      <c r="F11" s="3">
        <f t="shared" si="0"/>
        <v>0</v>
      </c>
    </row>
    <row r="12" spans="2:6" x14ac:dyDescent="0.2">
      <c r="B12" s="344" t="s">
        <v>155</v>
      </c>
      <c r="C12" s="345"/>
      <c r="D12" s="345"/>
      <c r="E12" s="346"/>
      <c r="F12" s="165">
        <f>SUM(F5:F11)</f>
        <v>0</v>
      </c>
    </row>
    <row r="14" spans="2:6" x14ac:dyDescent="0.2">
      <c r="B14" s="180" t="s">
        <v>148</v>
      </c>
      <c r="C14" s="158" t="s">
        <v>149</v>
      </c>
      <c r="D14" s="158" t="s">
        <v>150</v>
      </c>
      <c r="E14" s="158" t="s">
        <v>151</v>
      </c>
      <c r="F14" s="158" t="s">
        <v>152</v>
      </c>
    </row>
    <row r="15" spans="2:6" x14ac:dyDescent="0.2">
      <c r="B15" s="161" t="s">
        <v>12</v>
      </c>
      <c r="C15" s="3">
        <f>'Inversión Inicial'!C7+'Inversión Inicial'!E7+'Inversión Inicial'!H7</f>
        <v>0</v>
      </c>
      <c r="D15" s="4">
        <v>0.21</v>
      </c>
      <c r="E15" s="4">
        <v>0.03</v>
      </c>
      <c r="F15" s="3">
        <f t="shared" ref="F15:F23" si="1">C15*E15</f>
        <v>0</v>
      </c>
    </row>
    <row r="16" spans="2:6" x14ac:dyDescent="0.2">
      <c r="B16" s="161" t="s">
        <v>14</v>
      </c>
      <c r="C16" s="3">
        <f>'Inversión Inicial'!C8+'Inversión Inicial'!E8+'Inversión Inicial'!H8</f>
        <v>0</v>
      </c>
      <c r="D16" s="4">
        <v>0.21</v>
      </c>
      <c r="E16" s="4">
        <v>0.1</v>
      </c>
      <c r="F16" s="3">
        <f t="shared" si="1"/>
        <v>0</v>
      </c>
    </row>
    <row r="17" spans="2:6" x14ac:dyDescent="0.2">
      <c r="B17" s="161" t="s">
        <v>16</v>
      </c>
      <c r="C17" s="3">
        <f>'Inversión Inicial'!C9+'Inversión Inicial'!E9+'Inversión Inicial'!H9</f>
        <v>0</v>
      </c>
      <c r="D17" s="4">
        <v>0.21</v>
      </c>
      <c r="E17" s="4">
        <v>0.12</v>
      </c>
      <c r="F17" s="3">
        <f t="shared" si="1"/>
        <v>0</v>
      </c>
    </row>
    <row r="18" spans="2:6" x14ac:dyDescent="0.2">
      <c r="B18" s="161" t="s">
        <v>17</v>
      </c>
      <c r="C18" s="3">
        <f>'Inversión Inicial'!C10+'Inversión Inicial'!E10+'Inversión Inicial'!H10</f>
        <v>0</v>
      </c>
      <c r="D18" s="4">
        <v>0.21</v>
      </c>
      <c r="E18" s="4">
        <v>0.1</v>
      </c>
      <c r="F18" s="3">
        <f t="shared" si="1"/>
        <v>0</v>
      </c>
    </row>
    <row r="19" spans="2:6" x14ac:dyDescent="0.2">
      <c r="B19" s="161" t="s">
        <v>19</v>
      </c>
      <c r="C19" s="3">
        <f>'Inversión Inicial'!C11+'Inversión Inicial'!E11+'Inversión Inicial'!H11</f>
        <v>0</v>
      </c>
      <c r="D19" s="4">
        <v>0.21</v>
      </c>
      <c r="E19" s="4">
        <v>0.1</v>
      </c>
      <c r="F19" s="3">
        <f t="shared" si="1"/>
        <v>0</v>
      </c>
    </row>
    <row r="20" spans="2:6" x14ac:dyDescent="0.2">
      <c r="B20" s="161" t="s">
        <v>21</v>
      </c>
      <c r="C20" s="3">
        <f>'Inversión Inicial'!C12+'Inversión Inicial'!E12+'Inversión Inicial'!H12</f>
        <v>0</v>
      </c>
      <c r="D20" s="4">
        <v>0.21</v>
      </c>
      <c r="E20" s="4">
        <v>0.3</v>
      </c>
      <c r="F20" s="3">
        <f t="shared" si="1"/>
        <v>0</v>
      </c>
    </row>
    <row r="21" spans="2:6" ht="15.75" customHeight="1" x14ac:dyDescent="0.2">
      <c r="B21" s="161" t="s">
        <v>23</v>
      </c>
      <c r="C21" s="3">
        <f>'Inversión Inicial'!C13+'Inversión Inicial'!E13+'Inversión Inicial'!H13</f>
        <v>0</v>
      </c>
      <c r="D21" s="4">
        <v>0.21</v>
      </c>
      <c r="E21" s="4">
        <v>0.16</v>
      </c>
      <c r="F21" s="3">
        <f t="shared" si="1"/>
        <v>0</v>
      </c>
    </row>
    <row r="22" spans="2:6" ht="15.75" customHeight="1" x14ac:dyDescent="0.2">
      <c r="B22" s="161" t="s">
        <v>25</v>
      </c>
      <c r="C22" s="3">
        <f>'Inversión Inicial'!C14+'Inversión Inicial'!E14+'Inversión Inicial'!H14</f>
        <v>0</v>
      </c>
      <c r="D22" s="4">
        <v>0.21</v>
      </c>
      <c r="E22" s="4">
        <v>0.26</v>
      </c>
      <c r="F22" s="3">
        <f t="shared" si="1"/>
        <v>0</v>
      </c>
    </row>
    <row r="23" spans="2:6" ht="15.75" customHeight="1" x14ac:dyDescent="0.2">
      <c r="B23" s="161" t="s">
        <v>27</v>
      </c>
      <c r="C23" s="3">
        <f>'Inversión Inicial'!C15+'Inversión Inicial'!E15+'Inversión Inicial'!H15</f>
        <v>0</v>
      </c>
      <c r="D23" s="4">
        <v>0.21</v>
      </c>
      <c r="E23" s="4">
        <v>0.1</v>
      </c>
      <c r="F23" s="3">
        <f t="shared" si="1"/>
        <v>0</v>
      </c>
    </row>
    <row r="24" spans="2:6" ht="15.75" customHeight="1" x14ac:dyDescent="0.2">
      <c r="B24" s="344" t="s">
        <v>156</v>
      </c>
      <c r="C24" s="345"/>
      <c r="D24" s="345"/>
      <c r="E24" s="346"/>
      <c r="F24" s="165">
        <f>SUM(F15:F23)</f>
        <v>0</v>
      </c>
    </row>
    <row r="25" spans="2:6" ht="15.75" customHeight="1" x14ac:dyDescent="0.2"/>
    <row r="26" spans="2:6" ht="15.75" customHeight="1" x14ac:dyDescent="0.2">
      <c r="B26" s="181" t="s">
        <v>157</v>
      </c>
    </row>
    <row r="27" spans="2:6" ht="15.75" customHeight="1" x14ac:dyDescent="0.2">
      <c r="B27" s="181" t="s">
        <v>158</v>
      </c>
    </row>
    <row r="28" spans="2:6" ht="15.75" customHeight="1" x14ac:dyDescent="0.2"/>
    <row r="29" spans="2:6" ht="15.75" customHeight="1" x14ac:dyDescent="0.2"/>
    <row r="30" spans="2:6" ht="15.75" customHeight="1" x14ac:dyDescent="0.2"/>
    <row r="31" spans="2:6" ht="15.75" customHeight="1" x14ac:dyDescent="0.2"/>
    <row r="32" spans="2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mXh9GAqF9BMJgW7CRHbFfa4sAxOZ4fJygkHRPQfE9Jq0gdOu5AItzd8iHBH7s//O2EwQY2W15oOjAIitRuehmQ==" saltValue="SZYYU30MUhzeb5IzORRgqw==" spinCount="100000" sheet="1" objects="1" scenarios="1"/>
  <mergeCells count="2">
    <mergeCell ref="B12:E12"/>
    <mergeCell ref="B24:E24"/>
  </mergeCell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Z1000"/>
  <sheetViews>
    <sheetView workbookViewId="0">
      <selection activeCell="C3" sqref="C3:E3"/>
    </sheetView>
  </sheetViews>
  <sheetFormatPr baseColWidth="10" defaultColWidth="14.5" defaultRowHeight="15" customHeight="1" x14ac:dyDescent="0.2"/>
  <cols>
    <col min="1" max="1" width="2" style="1" customWidth="1"/>
    <col min="2" max="2" width="10.6640625" style="1" customWidth="1"/>
    <col min="3" max="3" width="13.33203125" style="1" customWidth="1"/>
    <col min="4" max="4" width="11.83203125" style="1" customWidth="1"/>
    <col min="5" max="5" width="10.6640625" style="1" customWidth="1"/>
    <col min="6" max="6" width="11.6640625" style="1" customWidth="1"/>
    <col min="7" max="15" width="10.6640625" style="1" customWidth="1"/>
    <col min="16" max="16" width="11.83203125" style="1" customWidth="1"/>
    <col min="17" max="26" width="10.6640625" style="1" customWidth="1"/>
    <col min="27" max="16384" width="14.5" style="1"/>
  </cols>
  <sheetData>
    <row r="3" spans="1:26" ht="50" customHeight="1" x14ac:dyDescent="0.2">
      <c r="B3" s="179"/>
      <c r="C3" s="297" t="s">
        <v>174</v>
      </c>
      <c r="D3" s="297"/>
      <c r="E3" s="297"/>
      <c r="F3" s="179"/>
    </row>
    <row r="5" spans="1:26" x14ac:dyDescent="0.2">
      <c r="B5"/>
      <c r="C5"/>
      <c r="D5" s="120" t="s">
        <v>175</v>
      </c>
      <c r="E5" s="158" t="s">
        <v>103</v>
      </c>
      <c r="F5" s="158" t="s">
        <v>104</v>
      </c>
      <c r="G5" s="158" t="s">
        <v>105</v>
      </c>
      <c r="H5" s="158" t="s">
        <v>106</v>
      </c>
      <c r="I5" s="158" t="s">
        <v>107</v>
      </c>
      <c r="J5" s="158" t="s">
        <v>108</v>
      </c>
      <c r="K5" s="158" t="s">
        <v>109</v>
      </c>
      <c r="L5" s="158" t="s">
        <v>110</v>
      </c>
      <c r="M5" s="158" t="s">
        <v>111</v>
      </c>
      <c r="N5" s="158" t="s">
        <v>112</v>
      </c>
      <c r="O5" s="158" t="s">
        <v>113</v>
      </c>
      <c r="P5" s="158" t="s">
        <v>114</v>
      </c>
    </row>
    <row r="6" spans="1:26" x14ac:dyDescent="0.2">
      <c r="B6" s="361" t="s">
        <v>176</v>
      </c>
      <c r="C6" s="304"/>
      <c r="D6" s="189"/>
      <c r="E6" s="3">
        <f>('Costes produción y ventas'!E13*'Costes produción y ventas'!H21)+('Costes produción y ventas'!E14*'Costes produción y ventas'!H29)+('Costes produción y ventas'!E15*'Costes produción y ventas'!H37)</f>
        <v>0</v>
      </c>
      <c r="F6" s="3">
        <f>('Costes produción y ventas'!E13*'Costes produción y ventas'!I21)+('Costes produción y ventas'!E14*'Costes produción y ventas'!I29)+('Costes produción y ventas'!E15*'Costes produción y ventas'!I37)</f>
        <v>0</v>
      </c>
      <c r="G6" s="3">
        <f>('Costes produción y ventas'!E13*'Costes produción y ventas'!J21)+('Costes produción y ventas'!E14*'Costes produción y ventas'!J29)+('Costes produción y ventas'!E15*'Costes produción y ventas'!J37)</f>
        <v>0</v>
      </c>
      <c r="H6" s="3">
        <f>('Costes produción y ventas'!E13*'Costes produción y ventas'!K21)+('Costes produción y ventas'!E14*'Costes produción y ventas'!K29)+('Costes produción y ventas'!E15*'Costes produción y ventas'!K37)</f>
        <v>0</v>
      </c>
      <c r="I6" s="3">
        <f>('Costes produción y ventas'!E13*'Costes produción y ventas'!L21)+('Costes produción y ventas'!E14*'Costes produción y ventas'!L29)+('Costes produción y ventas'!E15*'Costes produción y ventas'!L37)</f>
        <v>0</v>
      </c>
      <c r="J6" s="3">
        <f>('Costes produción y ventas'!E13*'Costes produción y ventas'!M21)+('Costes produción y ventas'!E14*'Costes produción y ventas'!M29)+('Costes produción y ventas'!E15*'Costes produción y ventas'!M37)</f>
        <v>0</v>
      </c>
      <c r="K6" s="3">
        <f>('Costes produción y ventas'!E13*'Costes produción y ventas'!N21)+('Costes produción y ventas'!E14*'Costes produción y ventas'!N29)+('Costes produción y ventas'!E15*'Costes produción y ventas'!N37)</f>
        <v>0</v>
      </c>
      <c r="L6" s="3">
        <f>('Costes produción y ventas'!E13*'Costes produción y ventas'!O21)+('Costes produción y ventas'!E14*'Costes produción y ventas'!O29)+('Costes produción y ventas'!E15*'Costes produción y ventas'!O37)</f>
        <v>0</v>
      </c>
      <c r="M6" s="3">
        <f>('Costes produción y ventas'!E13*'Costes produción y ventas'!P21)+('Costes produción y ventas'!E14*'Costes produción y ventas'!P29)+('Costes produción y ventas'!E15*'Costes produción y ventas'!P37)</f>
        <v>0</v>
      </c>
      <c r="N6" s="3">
        <f>('Costes produción y ventas'!E13*'Costes produción y ventas'!Q21)+('Costes produción y ventas'!E14*'Costes produción y ventas'!Q29)+('Costes produción y ventas'!E15*'Costes produción y ventas'!Q37)</f>
        <v>0</v>
      </c>
      <c r="O6" s="3">
        <f>('Costes produción y ventas'!E13*'Costes produción y ventas'!R21)+('Costes produción y ventas'!E14*'Costes produción y ventas'!R29)+('Costes produción y ventas'!E15*'Costes produción y ventas'!R37)</f>
        <v>0</v>
      </c>
      <c r="P6" s="3">
        <f>('Costes produción y ventas'!E13*'Costes produción y ventas'!S21)+('Costes produción y ventas'!E14*'Costes produción y ventas'!S29)+('Costes produción y ventas'!E15*'Costes produción y ventas'!S37)</f>
        <v>0</v>
      </c>
    </row>
    <row r="7" spans="1:26" x14ac:dyDescent="0.2">
      <c r="B7" s="351" t="s">
        <v>177</v>
      </c>
      <c r="C7" s="305"/>
      <c r="D7" s="190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6" x14ac:dyDescent="0.2">
      <c r="B8" s="351" t="s">
        <v>47</v>
      </c>
      <c r="C8" s="305"/>
      <c r="D8" s="187">
        <f>'Necesidades de finaciación'!F9+'Necesidades de finaciación'!F10</f>
        <v>0</v>
      </c>
      <c r="E8" s="184"/>
    </row>
    <row r="9" spans="1:26" x14ac:dyDescent="0.2">
      <c r="B9" s="351" t="s">
        <v>178</v>
      </c>
      <c r="C9" s="305"/>
      <c r="D9" s="188">
        <f>'Necesidades de finaciación'!F16+'Necesidades de finaciación'!F17+'Necesidades de finaciación'!F18+'Necesidades de finaciación'!F19</f>
        <v>0</v>
      </c>
      <c r="E9" s="185"/>
    </row>
    <row r="10" spans="1:26" x14ac:dyDescent="0.2">
      <c r="D10" s="186"/>
    </row>
    <row r="11" spans="1:26" x14ac:dyDescent="0.2">
      <c r="A11" s="155"/>
      <c r="B11" s="350" t="s">
        <v>179</v>
      </c>
      <c r="C11" s="305"/>
      <c r="D11" s="192">
        <f>D8+D9</f>
        <v>0</v>
      </c>
      <c r="E11" s="193">
        <f t="shared" ref="E11:P11" si="0">SUM(E6:E7)</f>
        <v>0</v>
      </c>
      <c r="F11" s="193">
        <f t="shared" si="0"/>
        <v>0</v>
      </c>
      <c r="G11" s="193">
        <f t="shared" si="0"/>
        <v>0</v>
      </c>
      <c r="H11" s="193">
        <f t="shared" si="0"/>
        <v>0</v>
      </c>
      <c r="I11" s="193">
        <f t="shared" si="0"/>
        <v>0</v>
      </c>
      <c r="J11" s="193">
        <f t="shared" si="0"/>
        <v>0</v>
      </c>
      <c r="K11" s="193">
        <f t="shared" si="0"/>
        <v>0</v>
      </c>
      <c r="L11" s="193">
        <f t="shared" si="0"/>
        <v>0</v>
      </c>
      <c r="M11" s="193">
        <f t="shared" si="0"/>
        <v>0</v>
      </c>
      <c r="N11" s="193">
        <f t="shared" si="0"/>
        <v>0</v>
      </c>
      <c r="O11" s="193">
        <f t="shared" si="0"/>
        <v>0</v>
      </c>
      <c r="P11" s="193">
        <f t="shared" si="0"/>
        <v>0</v>
      </c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x14ac:dyDescent="0.2">
      <c r="B12" s="351" t="s">
        <v>180</v>
      </c>
      <c r="C12" s="304"/>
      <c r="D12" s="194"/>
      <c r="E12" s="3">
        <f>'Gastos de Personal'!C32</f>
        <v>0</v>
      </c>
      <c r="F12" s="3">
        <f>'Gastos de Personal'!D32</f>
        <v>0</v>
      </c>
      <c r="G12" s="3">
        <f>'Gastos de Personal'!E32</f>
        <v>0</v>
      </c>
      <c r="H12" s="3">
        <f>'Gastos de Personal'!F32</f>
        <v>0</v>
      </c>
      <c r="I12" s="3">
        <f>'Gastos de Personal'!G32</f>
        <v>0</v>
      </c>
      <c r="J12" s="3">
        <f>'Gastos de Personal'!H32</f>
        <v>0</v>
      </c>
      <c r="K12" s="3">
        <f>'Gastos de Personal'!I32</f>
        <v>0</v>
      </c>
      <c r="L12" s="3">
        <f>'Gastos de Personal'!J32</f>
        <v>0</v>
      </c>
      <c r="M12" s="3">
        <f>'Gastos de Personal'!K32</f>
        <v>0</v>
      </c>
      <c r="N12" s="3">
        <f>'Gastos de Personal'!L32</f>
        <v>0</v>
      </c>
      <c r="O12" s="3">
        <f>'Gastos de Personal'!M32</f>
        <v>0</v>
      </c>
      <c r="P12" s="3">
        <f>'Gastos de Personal'!N32</f>
        <v>0</v>
      </c>
    </row>
    <row r="13" spans="1:26" ht="14.25" customHeight="1" x14ac:dyDescent="0.2">
      <c r="B13" s="355" t="s">
        <v>181</v>
      </c>
      <c r="C13" s="304"/>
      <c r="D13" s="195"/>
      <c r="E13" s="3">
        <f>('Costes produción y ventas'!E4*'Costes produción y ventas'!H21)+('Costes produción y ventas'!E5*'Costes produción y ventas'!H29)+('Costes produción y ventas'!E6*'Costes produción y ventas'!H37)</f>
        <v>0</v>
      </c>
      <c r="F13" s="3">
        <f>('Costes produción y ventas'!E4*'Costes produción y ventas'!I21)+('Costes produción y ventas'!E5*'Costes produción y ventas'!I29)+('Costes produción y ventas'!E6*'Costes produción y ventas'!I37)</f>
        <v>0</v>
      </c>
      <c r="G13" s="3">
        <f>('Costes produción y ventas'!E4*'Costes produción y ventas'!J21)+('Costes produción y ventas'!E5*'Costes produción y ventas'!I29)+('Costes produción y ventas'!E6*'Costes produción y ventas'!I37)</f>
        <v>0</v>
      </c>
      <c r="H13" s="3">
        <f>('Costes produción y ventas'!E4*'Costes produción y ventas'!K21)+('Costes produción y ventas'!E5*'Costes produción y ventas'!K29)+('Costes produción y ventas'!E6*'Costes produción y ventas'!K37)</f>
        <v>0</v>
      </c>
      <c r="I13" s="3">
        <f>('Costes produción y ventas'!E4*'Costes produción y ventas'!L21)+('Costes produción y ventas'!E5*'Costes produción y ventas'!L29)+('Costes produción y ventas'!E6*'Costes produción y ventas'!L37)</f>
        <v>0</v>
      </c>
      <c r="J13" s="3">
        <f>('Costes produción y ventas'!E4*'Costes produción y ventas'!M21)+('Costes produción y ventas'!E5*'Costes produción y ventas'!M29)+('Costes produción y ventas'!E6*'Costes produción y ventas'!M37)</f>
        <v>0</v>
      </c>
      <c r="K13" s="3">
        <f>('Costes produción y ventas'!E4*'Costes produción y ventas'!N21)+('Costes produción y ventas'!E5*'Costes produción y ventas'!N29)+('Costes produción y ventas'!E6*'Costes produción y ventas'!N37)</f>
        <v>0</v>
      </c>
      <c r="L13" s="3">
        <f>('Costes produción y ventas'!E4*'Costes produción y ventas'!O21)+('Costes produción y ventas'!E5*'Costes produción y ventas'!O29)+('Costes produción y ventas'!E6*'Costes produción y ventas'!O37)</f>
        <v>0</v>
      </c>
      <c r="M13" s="3">
        <f>('Costes produción y ventas'!E4*'Costes produción y ventas'!P21)+('Costes produción y ventas'!E5*'Costes produción y ventas'!P29)+('Costes produción y ventas'!E6*'Costes produción y ventas'!P37)</f>
        <v>0</v>
      </c>
      <c r="N13" s="3">
        <f>('Costes produción y ventas'!E4*'Costes produción y ventas'!Q21)+('Costes produción y ventas'!E5*'Costes produción y ventas'!Q29)+('Costes produción y ventas'!E6*'Costes produción y ventas'!Q37)</f>
        <v>0</v>
      </c>
      <c r="O13" s="3">
        <f>('Costes produción y ventas'!E4*'Costes produción y ventas'!R21)+('Costes produción y ventas'!E5*'Costes produción y ventas'!R29)+('Costes produción y ventas'!E6*'Costes produción y ventas'!R37)</f>
        <v>0</v>
      </c>
      <c r="P13" s="3">
        <f>('Costes produción y ventas'!E4*'Costes produción y ventas'!S21)+('Costes produción y ventas'!E5*'Costes produción y ventas'!S29)+('Costes produción y ventas'!E6*'Costes produción y ventas'!S37)</f>
        <v>0</v>
      </c>
    </row>
    <row r="14" spans="1:26" x14ac:dyDescent="0.2">
      <c r="B14" s="356" t="s">
        <v>182</v>
      </c>
      <c r="C14" s="357"/>
      <c r="D14" s="196"/>
      <c r="E14" s="3"/>
      <c r="F14" s="3"/>
      <c r="G14" s="3"/>
      <c r="H14" s="3">
        <f>'Liquidación de IVA'!C9+'Liquidación de IVA'!D9+'Liquidación de IVA'!E9</f>
        <v>0</v>
      </c>
      <c r="I14" s="3"/>
      <c r="J14" s="3"/>
      <c r="K14" s="3">
        <f>'Liquidación de IVA'!C15+'Liquidación de IVA'!D15+'Liquidación de IVA'!E15</f>
        <v>0</v>
      </c>
      <c r="L14" s="3"/>
      <c r="M14" s="3"/>
      <c r="N14" s="3">
        <f>'Liquidación de IVA'!C21+'Liquidación de IVA'!D21+'Liquidación de IVA'!E21</f>
        <v>0</v>
      </c>
      <c r="O14" s="3"/>
      <c r="P14" s="3">
        <f>'Liquidación de IVA'!C27+'Liquidación de IVA'!D27+'Liquidación de IVA'!E27</f>
        <v>0</v>
      </c>
    </row>
    <row r="15" spans="1:26" ht="14.25" customHeight="1" x14ac:dyDescent="0.2">
      <c r="B15" s="355" t="s">
        <v>183</v>
      </c>
      <c r="C15" s="304"/>
      <c r="D15" s="195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26" x14ac:dyDescent="0.2">
      <c r="B16" s="306" t="s">
        <v>184</v>
      </c>
      <c r="C16" s="305"/>
      <c r="D16" s="19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26" x14ac:dyDescent="0.2">
      <c r="B17" s="161" t="s">
        <v>185</v>
      </c>
      <c r="C17" s="161"/>
      <c r="D17" s="188">
        <f>'Pago de Inversiones'!E25</f>
        <v>0</v>
      </c>
      <c r="E17" s="3">
        <f>'Pago de Inversiones'!G25</f>
        <v>0</v>
      </c>
      <c r="F17" s="3">
        <f>'Pago de Inversiones'!I25</f>
        <v>0</v>
      </c>
      <c r="G17" s="3">
        <f>'Pago de Inversiones'!K25</f>
        <v>0</v>
      </c>
      <c r="H17" s="3">
        <f>'Pago de Inversiones'!M25</f>
        <v>0</v>
      </c>
      <c r="I17" s="3">
        <f>'Pago de Inversiones'!O25</f>
        <v>0</v>
      </c>
      <c r="J17" s="3">
        <f>'Pago de Inversiones'!Q25</f>
        <v>0</v>
      </c>
      <c r="K17" s="3">
        <f>'Pago de Inversiones'!S25</f>
        <v>0</v>
      </c>
      <c r="L17" s="3">
        <f>'Pago de Inversiones'!U25</f>
        <v>0</v>
      </c>
      <c r="M17" s="3">
        <f>'Pago de Inversiones'!W25</f>
        <v>0</v>
      </c>
      <c r="N17" s="3">
        <f>'Pago de Inversiones'!Y25</f>
        <v>0</v>
      </c>
      <c r="O17" s="3">
        <f>'Pago de Inversiones'!AA25</f>
        <v>0</v>
      </c>
      <c r="P17" s="3">
        <f>'Pago de Inversiones'!AC25</f>
        <v>0</v>
      </c>
    </row>
    <row r="18" spans="1:26" ht="15.75" customHeight="1" x14ac:dyDescent="0.2">
      <c r="A18" s="155"/>
      <c r="B18" s="191" t="s">
        <v>186</v>
      </c>
      <c r="C18" s="191"/>
      <c r="D18" s="193">
        <f>D16+D17</f>
        <v>0</v>
      </c>
      <c r="E18" s="193">
        <f t="shared" ref="E18:P18" si="1">SUM(E12:E17)</f>
        <v>0</v>
      </c>
      <c r="F18" s="193">
        <f t="shared" si="1"/>
        <v>0</v>
      </c>
      <c r="G18" s="193">
        <f t="shared" si="1"/>
        <v>0</v>
      </c>
      <c r="H18" s="193">
        <f t="shared" si="1"/>
        <v>0</v>
      </c>
      <c r="I18" s="193">
        <f t="shared" si="1"/>
        <v>0</v>
      </c>
      <c r="J18" s="193">
        <f t="shared" si="1"/>
        <v>0</v>
      </c>
      <c r="K18" s="193">
        <f t="shared" si="1"/>
        <v>0</v>
      </c>
      <c r="L18" s="193">
        <f t="shared" si="1"/>
        <v>0</v>
      </c>
      <c r="M18" s="193">
        <f t="shared" si="1"/>
        <v>0</v>
      </c>
      <c r="N18" s="193">
        <f t="shared" si="1"/>
        <v>0</v>
      </c>
      <c r="O18" s="193">
        <f t="shared" si="1"/>
        <v>0</v>
      </c>
      <c r="P18" s="193">
        <f t="shared" si="1"/>
        <v>0</v>
      </c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spans="1:26" ht="15.75" customHeight="1" x14ac:dyDescent="0.2">
      <c r="A19" s="155"/>
      <c r="B19" s="191" t="s">
        <v>187</v>
      </c>
      <c r="C19" s="191"/>
      <c r="D19" s="193">
        <f t="shared" ref="D19:P19" si="2">D11-D18</f>
        <v>0</v>
      </c>
      <c r="E19" s="193">
        <f t="shared" si="2"/>
        <v>0</v>
      </c>
      <c r="F19" s="193">
        <f t="shared" si="2"/>
        <v>0</v>
      </c>
      <c r="G19" s="193">
        <f t="shared" si="2"/>
        <v>0</v>
      </c>
      <c r="H19" s="193">
        <f t="shared" si="2"/>
        <v>0</v>
      </c>
      <c r="I19" s="193">
        <f t="shared" si="2"/>
        <v>0</v>
      </c>
      <c r="J19" s="193">
        <f t="shared" si="2"/>
        <v>0</v>
      </c>
      <c r="K19" s="193">
        <f t="shared" si="2"/>
        <v>0</v>
      </c>
      <c r="L19" s="193">
        <f t="shared" si="2"/>
        <v>0</v>
      </c>
      <c r="M19" s="193">
        <f t="shared" si="2"/>
        <v>0</v>
      </c>
      <c r="N19" s="193">
        <f t="shared" si="2"/>
        <v>0</v>
      </c>
      <c r="O19" s="193">
        <f t="shared" si="2"/>
        <v>0</v>
      </c>
      <c r="P19" s="193">
        <f t="shared" si="2"/>
        <v>0</v>
      </c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spans="1:26" ht="15.75" customHeight="1" x14ac:dyDescent="0.2">
      <c r="A20" s="155"/>
      <c r="B20" s="359" t="s">
        <v>189</v>
      </c>
      <c r="C20" s="360"/>
      <c r="D20" s="198">
        <v>0</v>
      </c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9">
        <f>SUM(E20:P20)+D20</f>
        <v>0</v>
      </c>
      <c r="R20" s="155"/>
      <c r="S20" s="155"/>
      <c r="T20" s="155"/>
      <c r="U20" s="155"/>
      <c r="V20" s="155"/>
      <c r="W20" s="155"/>
      <c r="X20" s="155"/>
      <c r="Y20" s="155"/>
      <c r="Z20" s="155"/>
    </row>
    <row r="21" spans="1:26" ht="15.75" customHeight="1" x14ac:dyDescent="0.2">
      <c r="A21" s="155"/>
      <c r="B21" s="191" t="s">
        <v>188</v>
      </c>
      <c r="C21" s="191"/>
      <c r="D21" s="193">
        <f>D19+D20</f>
        <v>0</v>
      </c>
      <c r="E21" s="193">
        <f>D21+E19+E20</f>
        <v>0</v>
      </c>
      <c r="F21" s="193">
        <f>E21+F19+F20</f>
        <v>0</v>
      </c>
      <c r="G21" s="193">
        <f t="shared" ref="G21:P21" si="3">F21+G19+G20</f>
        <v>0</v>
      </c>
      <c r="H21" s="193">
        <f t="shared" si="3"/>
        <v>0</v>
      </c>
      <c r="I21" s="193">
        <f t="shared" si="3"/>
        <v>0</v>
      </c>
      <c r="J21" s="193">
        <f t="shared" si="3"/>
        <v>0</v>
      </c>
      <c r="K21" s="193">
        <f t="shared" si="3"/>
        <v>0</v>
      </c>
      <c r="L21" s="193">
        <f t="shared" si="3"/>
        <v>0</v>
      </c>
      <c r="M21" s="193">
        <f t="shared" si="3"/>
        <v>0</v>
      </c>
      <c r="N21" s="193">
        <f t="shared" si="3"/>
        <v>0</v>
      </c>
      <c r="O21" s="193">
        <f t="shared" si="3"/>
        <v>0</v>
      </c>
      <c r="P21" s="193">
        <f t="shared" si="3"/>
        <v>0</v>
      </c>
      <c r="Q21" s="155"/>
      <c r="R21" s="155"/>
      <c r="S21" s="155"/>
      <c r="T21" s="155"/>
      <c r="U21" s="155"/>
      <c r="V21" s="155"/>
      <c r="W21" s="155"/>
      <c r="X21" s="155"/>
      <c r="Y21" s="155"/>
      <c r="Z21" s="155"/>
    </row>
    <row r="22" spans="1:26" ht="15.75" customHeight="1" x14ac:dyDescent="0.2"/>
    <row r="23" spans="1:26" ht="15.75" customHeight="1" x14ac:dyDescent="0.2">
      <c r="C23" s="358" t="s">
        <v>190</v>
      </c>
      <c r="D23" s="353"/>
      <c r="E23" s="354"/>
      <c r="F23" s="200" t="s">
        <v>9</v>
      </c>
    </row>
    <row r="24" spans="1:26" ht="17.25" customHeight="1" x14ac:dyDescent="0.2">
      <c r="C24" s="352" t="s">
        <v>191</v>
      </c>
      <c r="D24" s="353"/>
      <c r="E24" s="354"/>
      <c r="F24" s="3">
        <f>D21</f>
        <v>0</v>
      </c>
    </row>
    <row r="25" spans="1:26" ht="17.25" customHeight="1" x14ac:dyDescent="0.2">
      <c r="C25" s="352" t="s">
        <v>192</v>
      </c>
      <c r="D25" s="353"/>
      <c r="E25" s="354"/>
      <c r="F25" s="3">
        <f>P21</f>
        <v>0</v>
      </c>
    </row>
    <row r="26" spans="1:26" ht="15.75" customHeight="1" x14ac:dyDescent="0.2">
      <c r="C26" s="352" t="s">
        <v>193</v>
      </c>
      <c r="D26" s="353"/>
      <c r="E26" s="354"/>
      <c r="F26" s="3">
        <f>F25</f>
        <v>0</v>
      </c>
    </row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52GstmxCaVXlSd1I9TguXKzip3YWkzDkNVfFvIphWXT8Mg9I97uqO91pddcIE0+sXrwdZE9+vzSX15eSLA+xRg==" saltValue="kzsFDMlpVwZ4QHrHo88LRA==" spinCount="100000" sheet="1" objects="1" scenarios="1"/>
  <mergeCells count="16">
    <mergeCell ref="B6:C6"/>
    <mergeCell ref="B7:C7"/>
    <mergeCell ref="B8:C8"/>
    <mergeCell ref="B9:C9"/>
    <mergeCell ref="C3:E3"/>
    <mergeCell ref="B11:C11"/>
    <mergeCell ref="B12:C12"/>
    <mergeCell ref="C25:E25"/>
    <mergeCell ref="C26:E26"/>
    <mergeCell ref="B13:C13"/>
    <mergeCell ref="B14:C14"/>
    <mergeCell ref="B15:C15"/>
    <mergeCell ref="B16:C16"/>
    <mergeCell ref="C23:E23"/>
    <mergeCell ref="C24:E24"/>
    <mergeCell ref="B20:C20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Inversión Inicial</vt:lpstr>
      <vt:lpstr>Pago de Inversiones</vt:lpstr>
      <vt:lpstr>Necesidades de finaciación</vt:lpstr>
      <vt:lpstr>Costes produción y ventas</vt:lpstr>
      <vt:lpstr>Liquidación de IVA</vt:lpstr>
      <vt:lpstr>Gasto Fijos y Variables</vt:lpstr>
      <vt:lpstr>Gastos de Personal</vt:lpstr>
      <vt:lpstr>Amortización Contable</vt:lpstr>
      <vt:lpstr>Flujo de Caja</vt:lpstr>
      <vt:lpstr>Cuenta de Resultados Mensual</vt:lpstr>
      <vt:lpstr>Balance</vt:lpstr>
      <vt:lpstr>Cuenta de Resultados Proyectada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Raúl Pascual Nieto</cp:lastModifiedBy>
  <dcterms:created xsi:type="dcterms:W3CDTF">2026-03-23T18:37:32Z</dcterms:created>
  <dcterms:modified xsi:type="dcterms:W3CDTF">2026-04-21T16:14:59Z</dcterms:modified>
</cp:coreProperties>
</file>